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mendozafactur" sheetId="1" r:id="rId1"/>
    <sheet name="mendoz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<sst xmlns="http://schemas.openxmlformats.org/spreadsheetml/2006/main" count="255" uniqueCount="72">
  <si>
    <t>Provincia de MENDOZA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</si>
  <si>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</si>
  <si>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</si>
  <si>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</si>
  <si>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</si>
  <si>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</si>
  <si>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</si>
  <si>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</si>
  <si>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</si>
  <si>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</si>
  <si>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</si>
  <si>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</si>
  <si>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</si>
  <si>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</si>
  <si>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</si>
  <si>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</si>
  <si>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Capital</t>
  </si>
  <si>
    <t>EDEMSA</t>
  </si>
  <si>
    <t>GUMEM</t>
  </si>
  <si>
    <t>Total Capital</t>
  </si>
  <si>
    <t>General Alvear</t>
  </si>
  <si>
    <t>Coop de General Alvear Ltda.</t>
  </si>
  <si>
    <t>EDESTESA</t>
  </si>
  <si>
    <t>Coop de Bowen Ltda.</t>
  </si>
  <si>
    <t>Total General Alvear</t>
  </si>
  <si>
    <t>Godoy Cruz</t>
  </si>
  <si>
    <t>Coop de Godoy Cruz Ltda.</t>
  </si>
  <si>
    <t>Total Godoy Cruz</t>
  </si>
  <si>
    <t>Guaymallén</t>
  </si>
  <si>
    <t>Total Guaymallén</t>
  </si>
  <si>
    <t>Junín</t>
  </si>
  <si>
    <t>Coop de Rivadavia Ltda.</t>
  </si>
  <si>
    <t>Coop de Medrano Ltda.</t>
  </si>
  <si>
    <t>Coop de Alto Verde y Algarrobo Grande</t>
  </si>
  <si>
    <t>Total Junín</t>
  </si>
  <si>
    <t>La Paz</t>
  </si>
  <si>
    <t>Total La Paz</t>
  </si>
  <si>
    <t>Las Heras</t>
  </si>
  <si>
    <t>Total Las Heras</t>
  </si>
  <si>
    <t>Lavalle</t>
  </si>
  <si>
    <t>Total Lavalle</t>
  </si>
  <si>
    <t>Luján de Cuyo</t>
  </si>
  <si>
    <t>Total Luján de Cuyo</t>
  </si>
  <si>
    <t>Maipú</t>
  </si>
  <si>
    <t>Total Maipú</t>
  </si>
  <si>
    <t>Malargüe</t>
  </si>
  <si>
    <t>Total Malargüe</t>
  </si>
  <si>
    <t>Rivadavia</t>
  </si>
  <si>
    <t>Coop de Rural Sud Rio Tunuyan Rivadavia</t>
  </si>
  <si>
    <t>Total Rivadavia</t>
  </si>
  <si>
    <t>San Carlos</t>
  </si>
  <si>
    <t>Total San Carlos</t>
  </si>
  <si>
    <t>San Martín</t>
  </si>
  <si>
    <t>Total San Martín</t>
  </si>
  <si>
    <t>San Rafael</t>
  </si>
  <si>
    <t>Coop de Monte Coman Ltda.</t>
  </si>
  <si>
    <t>Total San Rafael</t>
  </si>
  <si>
    <t>Santa Rosa</t>
  </si>
  <si>
    <t>Coop de Santa Rosa Ltda.</t>
  </si>
  <si>
    <t>Total Santa Rosa</t>
  </si>
  <si>
    <t>Tunuyán</t>
  </si>
  <si>
    <t>Total Tunuyán</t>
  </si>
  <si>
    <t>Tupungato</t>
  </si>
  <si>
    <t>Total Tupungato</t>
  </si>
  <si>
    <t>TOTAL EDEMSA</t>
  </si>
  <si>
    <t>TOTAL EDESTESA</t>
  </si>
  <si>
    <t>TOTAL COOPERATIVAS</t>
  </si>
  <si>
    <t>TOTAL GUMEM</t>
  </si>
  <si>
    <t>TOTAL MENDOZA</t>
  </si>
  <si>
    <t>Cantidad de usuarios</t>
  </si>
  <si>
    <t>Serv Sanitar</t>
  </si>
  <si>
    <t>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</si>
</sst>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1.421875" style="0" customWidth="1"/>
    <col min="2" max="2" width="33.421875" style="0" customWidth="1"/>
    <col min="3" max="3" width="10.00390625" style="6" customWidth="1"/>
    <col min="4" max="4" width="11.7109375" style="6" customWidth="1"/>
    <col min="5" max="6" width="10.00390625" style="6" customWidth="1"/>
    <col min="7" max="7" width="13.140625" style="6" customWidth="1"/>
    <col min="8" max="13" width="10.00390625" style="6" customWidth="1"/>
  </cols>
  <sheetData>
    <row r="1" spans="1:13" ht="12.75">
      <c r="A1" s="1" t="s">
        <v>71</v>
      </c>
      <c r="C1" s="2"/>
      <c r="D1" s="2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1" t="s">
        <v>0</v>
      </c>
      <c r="C2" s="2"/>
      <c r="D2" s="2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" t="s">
        <v>1</v>
      </c>
      <c r="C3" s="14"/>
      <c r="D3" s="2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1" t="s">
        <v>2</v>
      </c>
      <c r="C4" s="2"/>
      <c r="D4" s="2"/>
      <c r="E4" s="8"/>
      <c r="F4" s="8"/>
      <c r="G4" s="8"/>
      <c r="H4" s="8"/>
      <c r="I4" s="8"/>
      <c r="J4" s="8"/>
      <c r="K4" s="8"/>
      <c r="L4" s="8"/>
      <c r="M4" s="8"/>
    </row>
    <row r="5" spans="2:13" ht="12.75">
      <c r="B5" s="1"/>
      <c r="C5" s="2"/>
      <c r="D5" s="2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1" t="s">
        <v>3</v>
      </c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70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</row>
    <row r="7" spans="1:13" s="9" customFormat="1" ht="12.75">
      <c r="A7" s="9" t="s">
        <v>16</v>
      </c>
      <c r="B7" s="9" t="s">
        <v>17</v>
      </c>
      <c r="C7" s="15">
        <f>SUM(D7:M7)</f>
        <v>348250.27999999997</v>
      </c>
      <c r="D7" s="15">
        <v>136778.592</v>
      </c>
      <c r="E7" s="15">
        <v>14627.717</v>
      </c>
      <c r="F7" s="15">
        <v>125401.564</v>
      </c>
      <c r="G7" s="15">
        <v>3096.312</v>
      </c>
      <c r="H7" s="15">
        <v>17234.023</v>
      </c>
      <c r="I7" s="15">
        <v>3473.837</v>
      </c>
      <c r="J7" s="15">
        <v>0</v>
      </c>
      <c r="K7" s="15">
        <v>47638.235</v>
      </c>
      <c r="L7" s="15">
        <v>0</v>
      </c>
      <c r="M7" s="15">
        <v>0</v>
      </c>
    </row>
    <row r="8" spans="1:13" s="9" customFormat="1" ht="12.75">
      <c r="A8" s="9" t="s">
        <v>16</v>
      </c>
      <c r="B8" s="9" t="s">
        <v>18</v>
      </c>
      <c r="C8" s="15">
        <f aca="true" t="shared" si="0" ref="C8:C68">SUM(D8:M8)</f>
        <v>14483.768</v>
      </c>
      <c r="D8" s="15">
        <v>0</v>
      </c>
      <c r="E8" s="15">
        <v>14483.768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s="12" customFormat="1" ht="12.75">
      <c r="A9" s="11" t="s">
        <v>19</v>
      </c>
      <c r="C9" s="16">
        <f t="shared" si="0"/>
        <v>362734.04799999995</v>
      </c>
      <c r="D9" s="16">
        <f>+D7+D8</f>
        <v>136778.592</v>
      </c>
      <c r="E9" s="16">
        <f aca="true" t="shared" si="1" ref="E9:M9">+E7+E8</f>
        <v>29111.485</v>
      </c>
      <c r="F9" s="16">
        <f t="shared" si="1"/>
        <v>125401.564</v>
      </c>
      <c r="G9" s="16">
        <f t="shared" si="1"/>
        <v>3096.312</v>
      </c>
      <c r="H9" s="16">
        <f t="shared" si="1"/>
        <v>17234.023</v>
      </c>
      <c r="I9" s="16">
        <f t="shared" si="1"/>
        <v>3473.837</v>
      </c>
      <c r="J9" s="16">
        <f t="shared" si="1"/>
        <v>0</v>
      </c>
      <c r="K9" s="16">
        <f t="shared" si="1"/>
        <v>47638.235</v>
      </c>
      <c r="L9" s="16">
        <f t="shared" si="1"/>
        <v>0</v>
      </c>
      <c r="M9" s="16">
        <f t="shared" si="1"/>
        <v>0</v>
      </c>
    </row>
    <row r="10" spans="1:13" s="9" customFormat="1" ht="12.75">
      <c r="A10" s="9" t="s">
        <v>20</v>
      </c>
      <c r="B10" s="9" t="s">
        <v>21</v>
      </c>
      <c r="C10" s="15">
        <f t="shared" si="0"/>
        <v>75333.077</v>
      </c>
      <c r="D10" s="15">
        <v>33357.817</v>
      </c>
      <c r="E10" s="15">
        <v>7486.165</v>
      </c>
      <c r="F10" s="15">
        <v>15248.718</v>
      </c>
      <c r="G10" s="15">
        <v>95.328</v>
      </c>
      <c r="H10" s="15">
        <v>6515.374</v>
      </c>
      <c r="I10" s="15">
        <v>0</v>
      </c>
      <c r="J10" s="15">
        <v>2135.241</v>
      </c>
      <c r="K10" s="15">
        <v>1543.217</v>
      </c>
      <c r="L10" s="15">
        <v>8450.71</v>
      </c>
      <c r="M10" s="15">
        <v>500.507</v>
      </c>
    </row>
    <row r="11" spans="1:13" s="9" customFormat="1" ht="12.75">
      <c r="A11" s="9" t="s">
        <v>20</v>
      </c>
      <c r="B11" s="9" t="s">
        <v>22</v>
      </c>
      <c r="C11" s="15">
        <f t="shared" si="0"/>
        <v>596.466</v>
      </c>
      <c r="D11" s="15">
        <v>335.719</v>
      </c>
      <c r="E11" s="15">
        <v>11.345</v>
      </c>
      <c r="F11" s="15">
        <v>1.088</v>
      </c>
      <c r="G11" s="15">
        <v>0</v>
      </c>
      <c r="H11" s="15">
        <v>23.76</v>
      </c>
      <c r="I11" s="15">
        <v>0</v>
      </c>
      <c r="J11" s="15">
        <v>0</v>
      </c>
      <c r="K11" s="15">
        <v>224.554</v>
      </c>
      <c r="L11" s="15">
        <v>0</v>
      </c>
      <c r="M11" s="15">
        <v>0</v>
      </c>
    </row>
    <row r="12" spans="1:13" s="9" customFormat="1" ht="12.75">
      <c r="A12" s="9" t="s">
        <v>20</v>
      </c>
      <c r="B12" s="9" t="s">
        <v>23</v>
      </c>
      <c r="C12" s="15">
        <f t="shared" si="0"/>
        <v>13321.459</v>
      </c>
      <c r="D12" s="15">
        <v>3941.449</v>
      </c>
      <c r="E12" s="15">
        <v>1619.035</v>
      </c>
      <c r="F12" s="15">
        <v>1781.573</v>
      </c>
      <c r="G12" s="15">
        <v>453.442</v>
      </c>
      <c r="H12" s="15">
        <v>1437.471</v>
      </c>
      <c r="I12" s="15">
        <v>0</v>
      </c>
      <c r="J12" s="15">
        <v>771.085</v>
      </c>
      <c r="K12" s="15">
        <v>441.415</v>
      </c>
      <c r="L12" s="15">
        <v>2875.989</v>
      </c>
      <c r="M12" s="15">
        <v>0</v>
      </c>
    </row>
    <row r="13" spans="1:13" s="12" customFormat="1" ht="12.75">
      <c r="A13" s="11" t="s">
        <v>24</v>
      </c>
      <c r="C13" s="16">
        <f t="shared" si="0"/>
        <v>89251.002</v>
      </c>
      <c r="D13" s="16">
        <f>+D10+D11+D12</f>
        <v>37634.985</v>
      </c>
      <c r="E13" s="16">
        <f aca="true" t="shared" si="2" ref="E13:M13">+E10+E11+E12</f>
        <v>9116.545</v>
      </c>
      <c r="F13" s="16">
        <f t="shared" si="2"/>
        <v>17031.379</v>
      </c>
      <c r="G13" s="16">
        <f t="shared" si="2"/>
        <v>548.77</v>
      </c>
      <c r="H13" s="16">
        <f t="shared" si="2"/>
        <v>7976.605</v>
      </c>
      <c r="I13" s="16">
        <f t="shared" si="2"/>
        <v>0</v>
      </c>
      <c r="J13" s="16">
        <f t="shared" si="2"/>
        <v>2906.326</v>
      </c>
      <c r="K13" s="16">
        <f t="shared" si="2"/>
        <v>2209.186</v>
      </c>
      <c r="L13" s="16">
        <f t="shared" si="2"/>
        <v>11326.698999999999</v>
      </c>
      <c r="M13" s="16">
        <f t="shared" si="2"/>
        <v>500.507</v>
      </c>
    </row>
    <row r="14" spans="1:13" s="9" customFormat="1" ht="12.75">
      <c r="A14" s="9" t="s">
        <v>25</v>
      </c>
      <c r="B14" s="9" t="s">
        <v>26</v>
      </c>
      <c r="C14" s="15">
        <f t="shared" si="0"/>
        <v>344491.6450000001</v>
      </c>
      <c r="D14" s="15">
        <v>179116.983</v>
      </c>
      <c r="E14" s="15">
        <v>74824.34</v>
      </c>
      <c r="F14" s="15">
        <v>67908.827</v>
      </c>
      <c r="G14" s="15">
        <v>0</v>
      </c>
      <c r="H14" s="15">
        <v>21835.579</v>
      </c>
      <c r="I14" s="15">
        <v>0</v>
      </c>
      <c r="J14" s="15">
        <v>0</v>
      </c>
      <c r="K14" s="15">
        <v>0</v>
      </c>
      <c r="L14" s="15">
        <v>0</v>
      </c>
      <c r="M14" s="15">
        <v>805.916</v>
      </c>
    </row>
    <row r="15" spans="1:13" s="9" customFormat="1" ht="12.75">
      <c r="A15" s="9" t="s">
        <v>25</v>
      </c>
      <c r="B15" s="9" t="s">
        <v>18</v>
      </c>
      <c r="C15" s="15">
        <f t="shared" si="0"/>
        <v>52671.647</v>
      </c>
      <c r="D15" s="15">
        <v>0</v>
      </c>
      <c r="E15" s="15">
        <v>33438.689</v>
      </c>
      <c r="F15" s="15">
        <v>19232.958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s="12" customFormat="1" ht="12.75">
      <c r="A16" s="11" t="s">
        <v>27</v>
      </c>
      <c r="C16" s="16">
        <f t="shared" si="0"/>
        <v>397163.2920000001</v>
      </c>
      <c r="D16" s="16">
        <f>+D14+D15</f>
        <v>179116.983</v>
      </c>
      <c r="E16" s="16">
        <f aca="true" t="shared" si="3" ref="E16:M16">+E14+E15</f>
        <v>108263.029</v>
      </c>
      <c r="F16" s="16">
        <f t="shared" si="3"/>
        <v>87141.785</v>
      </c>
      <c r="G16" s="16">
        <f t="shared" si="3"/>
        <v>0</v>
      </c>
      <c r="H16" s="16">
        <f t="shared" si="3"/>
        <v>21835.579</v>
      </c>
      <c r="I16" s="16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805.916</v>
      </c>
    </row>
    <row r="17" spans="1:13" s="9" customFormat="1" ht="12.75">
      <c r="A17" s="9" t="s">
        <v>28</v>
      </c>
      <c r="B17" s="9" t="s">
        <v>17</v>
      </c>
      <c r="C17" s="15">
        <f t="shared" si="0"/>
        <v>398467.505</v>
      </c>
      <c r="D17" s="15">
        <v>249963.494</v>
      </c>
      <c r="E17" s="15">
        <v>27154.188</v>
      </c>
      <c r="F17" s="15">
        <v>71314.746</v>
      </c>
      <c r="G17" s="15">
        <v>38.88</v>
      </c>
      <c r="H17" s="15">
        <v>24480.328</v>
      </c>
      <c r="I17" s="15">
        <v>0</v>
      </c>
      <c r="J17" s="15">
        <v>7427.229</v>
      </c>
      <c r="K17" s="15">
        <v>11955.109</v>
      </c>
      <c r="L17" s="15">
        <v>6133.531</v>
      </c>
      <c r="M17" s="15">
        <v>0</v>
      </c>
    </row>
    <row r="18" spans="1:13" s="9" customFormat="1" ht="12.75">
      <c r="A18" s="9" t="s">
        <v>28</v>
      </c>
      <c r="B18" s="9" t="s">
        <v>18</v>
      </c>
      <c r="C18" s="15">
        <f t="shared" si="0"/>
        <v>98526.546</v>
      </c>
      <c r="D18" s="15">
        <v>0</v>
      </c>
      <c r="E18" s="15">
        <v>21593.158</v>
      </c>
      <c r="F18" s="15">
        <v>76933.388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2" customFormat="1" ht="12.75">
      <c r="A19" s="11" t="s">
        <v>29</v>
      </c>
      <c r="C19" s="16">
        <f t="shared" si="0"/>
        <v>496994.05100000004</v>
      </c>
      <c r="D19" s="16">
        <f>+D17+D18</f>
        <v>249963.494</v>
      </c>
      <c r="E19" s="16">
        <f aca="true" t="shared" si="4" ref="E19:M19">+E17+E18</f>
        <v>48747.346</v>
      </c>
      <c r="F19" s="16">
        <f t="shared" si="4"/>
        <v>148248.13400000002</v>
      </c>
      <c r="G19" s="16">
        <f t="shared" si="4"/>
        <v>38.88</v>
      </c>
      <c r="H19" s="16">
        <f t="shared" si="4"/>
        <v>24480.328</v>
      </c>
      <c r="I19" s="16">
        <f t="shared" si="4"/>
        <v>0</v>
      </c>
      <c r="J19" s="16">
        <f t="shared" si="4"/>
        <v>7427.229</v>
      </c>
      <c r="K19" s="16">
        <f t="shared" si="4"/>
        <v>11955.109</v>
      </c>
      <c r="L19" s="16">
        <f t="shared" si="4"/>
        <v>6133.531</v>
      </c>
      <c r="M19" s="16">
        <f t="shared" si="4"/>
        <v>0</v>
      </c>
    </row>
    <row r="20" spans="1:13" s="9" customFormat="1" ht="12.75">
      <c r="A20" s="9" t="s">
        <v>30</v>
      </c>
      <c r="B20" s="9" t="s">
        <v>31</v>
      </c>
      <c r="C20" s="15">
        <f t="shared" si="0"/>
        <v>11132.115</v>
      </c>
      <c r="D20" s="15">
        <v>3145.842</v>
      </c>
      <c r="E20" s="15">
        <v>840.744</v>
      </c>
      <c r="F20" s="15">
        <v>782.089</v>
      </c>
      <c r="G20" s="15">
        <v>0</v>
      </c>
      <c r="H20" s="15">
        <v>664.735</v>
      </c>
      <c r="I20" s="15">
        <v>0</v>
      </c>
      <c r="J20" s="15">
        <v>5698.705</v>
      </c>
      <c r="K20" s="15">
        <v>0</v>
      </c>
      <c r="L20" s="15">
        <v>0</v>
      </c>
      <c r="M20" s="15">
        <v>0</v>
      </c>
    </row>
    <row r="21" spans="1:13" s="9" customFormat="1" ht="12.75">
      <c r="A21" s="9" t="s">
        <v>30</v>
      </c>
      <c r="B21" s="9" t="s">
        <v>32</v>
      </c>
      <c r="C21" s="15">
        <f t="shared" si="0"/>
        <v>2867.0420000000004</v>
      </c>
      <c r="D21" s="15">
        <v>1532.174</v>
      </c>
      <c r="E21" s="15">
        <v>237.56</v>
      </c>
      <c r="F21" s="15">
        <v>140.622</v>
      </c>
      <c r="G21" s="15">
        <v>0</v>
      </c>
      <c r="H21" s="15">
        <v>572.812</v>
      </c>
      <c r="I21" s="15">
        <v>0</v>
      </c>
      <c r="J21" s="15">
        <v>233.152</v>
      </c>
      <c r="K21" s="15">
        <v>4.65</v>
      </c>
      <c r="L21" s="15">
        <v>0</v>
      </c>
      <c r="M21" s="15">
        <v>146.072</v>
      </c>
    </row>
    <row r="22" spans="1:13" s="9" customFormat="1" ht="12.75">
      <c r="A22" s="9" t="s">
        <v>30</v>
      </c>
      <c r="B22" s="9" t="s">
        <v>33</v>
      </c>
      <c r="C22" s="15">
        <f t="shared" si="0"/>
        <v>18154.163</v>
      </c>
      <c r="D22" s="15">
        <v>7140.651</v>
      </c>
      <c r="E22" s="15">
        <v>551.75</v>
      </c>
      <c r="F22" s="15">
        <v>7199.794</v>
      </c>
      <c r="G22" s="15">
        <v>99.692</v>
      </c>
      <c r="H22" s="15">
        <v>1366.094</v>
      </c>
      <c r="I22" s="15">
        <v>0</v>
      </c>
      <c r="J22" s="15">
        <v>1787.074</v>
      </c>
      <c r="K22" s="15">
        <v>9.108</v>
      </c>
      <c r="L22" s="15">
        <v>0</v>
      </c>
      <c r="M22" s="15">
        <v>0</v>
      </c>
    </row>
    <row r="23" spans="1:13" s="9" customFormat="1" ht="12.75">
      <c r="A23" s="9" t="s">
        <v>30</v>
      </c>
      <c r="B23" s="9" t="s">
        <v>22</v>
      </c>
      <c r="C23" s="15">
        <f t="shared" si="0"/>
        <v>51210.066</v>
      </c>
      <c r="D23" s="15">
        <v>21691.129</v>
      </c>
      <c r="E23" s="15">
        <v>4794.737</v>
      </c>
      <c r="F23" s="15">
        <v>5821.349</v>
      </c>
      <c r="G23" s="15">
        <v>277.425</v>
      </c>
      <c r="H23" s="15">
        <v>3872.434</v>
      </c>
      <c r="I23" s="15">
        <v>0</v>
      </c>
      <c r="J23" s="15">
        <v>12264.516</v>
      </c>
      <c r="K23" s="15">
        <v>2488.476</v>
      </c>
      <c r="L23" s="15">
        <v>0</v>
      </c>
      <c r="M23" s="15">
        <v>0</v>
      </c>
    </row>
    <row r="24" spans="1:13" s="12" customFormat="1" ht="12.75">
      <c r="A24" s="11" t="s">
        <v>34</v>
      </c>
      <c r="C24" s="16">
        <f t="shared" si="0"/>
        <v>83363.386</v>
      </c>
      <c r="D24" s="16">
        <f>+D20+D21+D22+D23</f>
        <v>33509.796</v>
      </c>
      <c r="E24" s="16">
        <f aca="true" t="shared" si="5" ref="E24:M24">+E20+E21+E22+E23</f>
        <v>6424.791</v>
      </c>
      <c r="F24" s="16">
        <f t="shared" si="5"/>
        <v>13943.854</v>
      </c>
      <c r="G24" s="16">
        <f t="shared" si="5"/>
        <v>377.117</v>
      </c>
      <c r="H24" s="16">
        <f t="shared" si="5"/>
        <v>6476.075000000001</v>
      </c>
      <c r="I24" s="16">
        <f t="shared" si="5"/>
        <v>0</v>
      </c>
      <c r="J24" s="16">
        <f t="shared" si="5"/>
        <v>19983.447</v>
      </c>
      <c r="K24" s="16">
        <f t="shared" si="5"/>
        <v>2502.234</v>
      </c>
      <c r="L24" s="16">
        <f t="shared" si="5"/>
        <v>0</v>
      </c>
      <c r="M24" s="16">
        <f t="shared" si="5"/>
        <v>146.072</v>
      </c>
    </row>
    <row r="25" spans="1:13" s="9" customFormat="1" ht="12.75">
      <c r="A25" s="9" t="s">
        <v>35</v>
      </c>
      <c r="B25" s="9" t="s">
        <v>22</v>
      </c>
      <c r="C25" s="15">
        <f t="shared" si="0"/>
        <v>15690.451999999997</v>
      </c>
      <c r="D25" s="15">
        <v>8499.889</v>
      </c>
      <c r="E25" s="15">
        <v>2357.852</v>
      </c>
      <c r="F25" s="15">
        <v>677.588</v>
      </c>
      <c r="G25" s="15">
        <v>0</v>
      </c>
      <c r="H25" s="15">
        <v>1613.616</v>
      </c>
      <c r="I25" s="15">
        <v>0</v>
      </c>
      <c r="J25" s="15">
        <v>642.769</v>
      </c>
      <c r="K25" s="15">
        <v>1898.738</v>
      </c>
      <c r="L25" s="15">
        <v>0</v>
      </c>
      <c r="M25" s="15">
        <v>0</v>
      </c>
    </row>
    <row r="26" spans="1:13" s="12" customFormat="1" ht="12.75">
      <c r="A26" s="11" t="s">
        <v>36</v>
      </c>
      <c r="C26" s="16">
        <f t="shared" si="0"/>
        <v>15690.451999999997</v>
      </c>
      <c r="D26" s="16">
        <f>+D25</f>
        <v>8499.889</v>
      </c>
      <c r="E26" s="16">
        <f aca="true" t="shared" si="6" ref="E26:M26">+E25</f>
        <v>2357.852</v>
      </c>
      <c r="F26" s="16">
        <f t="shared" si="6"/>
        <v>677.588</v>
      </c>
      <c r="G26" s="16">
        <f t="shared" si="6"/>
        <v>0</v>
      </c>
      <c r="H26" s="16">
        <f t="shared" si="6"/>
        <v>1613.616</v>
      </c>
      <c r="I26" s="16">
        <f t="shared" si="6"/>
        <v>0</v>
      </c>
      <c r="J26" s="16">
        <f t="shared" si="6"/>
        <v>642.769</v>
      </c>
      <c r="K26" s="16">
        <f t="shared" si="6"/>
        <v>1898.738</v>
      </c>
      <c r="L26" s="16">
        <f t="shared" si="6"/>
        <v>0</v>
      </c>
      <c r="M26" s="16">
        <f t="shared" si="6"/>
        <v>0</v>
      </c>
    </row>
    <row r="27" spans="1:13" s="9" customFormat="1" ht="12.75">
      <c r="A27" s="9" t="s">
        <v>37</v>
      </c>
      <c r="B27" s="9" t="s">
        <v>17</v>
      </c>
      <c r="C27" s="15">
        <f t="shared" si="0"/>
        <v>318735.22599999997</v>
      </c>
      <c r="D27" s="15">
        <v>151668.137</v>
      </c>
      <c r="E27" s="15">
        <v>4493.054</v>
      </c>
      <c r="F27" s="15">
        <v>64147.963</v>
      </c>
      <c r="G27" s="15">
        <v>927.371</v>
      </c>
      <c r="H27" s="15">
        <v>16262.571</v>
      </c>
      <c r="I27" s="15">
        <v>0</v>
      </c>
      <c r="J27" s="15">
        <v>2128.724</v>
      </c>
      <c r="K27" s="15">
        <v>10586.218</v>
      </c>
      <c r="L27" s="15">
        <v>465.737</v>
      </c>
      <c r="M27" s="15">
        <v>68055.451</v>
      </c>
    </row>
    <row r="28" spans="1:13" s="9" customFormat="1" ht="12.75">
      <c r="A28" s="9" t="s">
        <v>37</v>
      </c>
      <c r="B28" s="9" t="s">
        <v>18</v>
      </c>
      <c r="C28" s="15">
        <f t="shared" si="0"/>
        <v>72424.53</v>
      </c>
      <c r="D28" s="15">
        <v>0</v>
      </c>
      <c r="E28" s="15">
        <v>4447.93</v>
      </c>
      <c r="F28" s="15">
        <v>67976.6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s="12" customFormat="1" ht="12.75">
      <c r="A29" s="11" t="s">
        <v>38</v>
      </c>
      <c r="C29" s="16">
        <f t="shared" si="0"/>
        <v>391159.756</v>
      </c>
      <c r="D29" s="16">
        <f>+D27+D28</f>
        <v>151668.137</v>
      </c>
      <c r="E29" s="16">
        <f aca="true" t="shared" si="7" ref="E29:M29">+E27+E28</f>
        <v>8940.984</v>
      </c>
      <c r="F29" s="16">
        <f t="shared" si="7"/>
        <v>132124.56300000002</v>
      </c>
      <c r="G29" s="16">
        <f t="shared" si="7"/>
        <v>927.371</v>
      </c>
      <c r="H29" s="16">
        <f t="shared" si="7"/>
        <v>16262.571</v>
      </c>
      <c r="I29" s="16">
        <f t="shared" si="7"/>
        <v>0</v>
      </c>
      <c r="J29" s="16">
        <f t="shared" si="7"/>
        <v>2128.724</v>
      </c>
      <c r="K29" s="16">
        <f t="shared" si="7"/>
        <v>10586.218</v>
      </c>
      <c r="L29" s="16">
        <f t="shared" si="7"/>
        <v>465.737</v>
      </c>
      <c r="M29" s="16">
        <f t="shared" si="7"/>
        <v>68055.451</v>
      </c>
    </row>
    <row r="30" spans="1:13" s="9" customFormat="1" ht="12.75">
      <c r="A30" s="9" t="s">
        <v>39</v>
      </c>
      <c r="B30" s="9" t="s">
        <v>22</v>
      </c>
      <c r="C30" s="15">
        <f t="shared" si="0"/>
        <v>749.209</v>
      </c>
      <c r="D30" s="15">
        <v>477.796</v>
      </c>
      <c r="E30" s="15">
        <v>4.943</v>
      </c>
      <c r="F30" s="15">
        <v>0.751</v>
      </c>
      <c r="G30" s="15">
        <v>0</v>
      </c>
      <c r="H30" s="15">
        <v>22.167</v>
      </c>
      <c r="I30" s="15">
        <v>0</v>
      </c>
      <c r="J30" s="15">
        <v>0</v>
      </c>
      <c r="K30" s="15">
        <v>243.552</v>
      </c>
      <c r="L30" s="15">
        <v>0</v>
      </c>
      <c r="M30" s="15">
        <v>0</v>
      </c>
    </row>
    <row r="31" spans="1:13" s="9" customFormat="1" ht="12.75">
      <c r="A31" s="9" t="s">
        <v>39</v>
      </c>
      <c r="B31" s="9" t="s">
        <v>17</v>
      </c>
      <c r="C31" s="15">
        <f t="shared" si="0"/>
        <v>75929.942</v>
      </c>
      <c r="D31" s="15">
        <v>18798.876</v>
      </c>
      <c r="E31" s="15">
        <v>5512.525</v>
      </c>
      <c r="F31" s="15">
        <v>5820</v>
      </c>
      <c r="G31" s="15">
        <v>1164.524</v>
      </c>
      <c r="H31" s="15">
        <v>4376.493</v>
      </c>
      <c r="I31" s="15">
        <v>0</v>
      </c>
      <c r="J31" s="15">
        <v>30107.392</v>
      </c>
      <c r="K31" s="15">
        <v>2807.722</v>
      </c>
      <c r="L31" s="15">
        <v>7342.41</v>
      </c>
      <c r="M31" s="15">
        <v>0</v>
      </c>
    </row>
    <row r="32" spans="1:15" s="9" customFormat="1" ht="12.75">
      <c r="A32" s="9" t="s">
        <v>39</v>
      </c>
      <c r="B32" s="9" t="s">
        <v>18</v>
      </c>
      <c r="C32" s="15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4"/>
      <c r="O32" s="4"/>
    </row>
    <row r="33" spans="1:13" s="12" customFormat="1" ht="12.75">
      <c r="A33" s="11" t="s">
        <v>40</v>
      </c>
      <c r="C33" s="16">
        <f t="shared" si="0"/>
        <v>76679.15100000001</v>
      </c>
      <c r="D33" s="16">
        <f>+D30+D31+D32</f>
        <v>19276.672</v>
      </c>
      <c r="E33" s="16">
        <f aca="true" t="shared" si="8" ref="E33:M33">+E30+E31+E32</f>
        <v>5517.468</v>
      </c>
      <c r="F33" s="16">
        <f t="shared" si="8"/>
        <v>5820.751</v>
      </c>
      <c r="G33" s="16">
        <f t="shared" si="8"/>
        <v>1164.524</v>
      </c>
      <c r="H33" s="16">
        <f t="shared" si="8"/>
        <v>4398.660000000001</v>
      </c>
      <c r="I33" s="16">
        <f t="shared" si="8"/>
        <v>0</v>
      </c>
      <c r="J33" s="16">
        <f t="shared" si="8"/>
        <v>30107.392</v>
      </c>
      <c r="K33" s="16">
        <f t="shared" si="8"/>
        <v>3051.2740000000003</v>
      </c>
      <c r="L33" s="16">
        <f t="shared" si="8"/>
        <v>7342.41</v>
      </c>
      <c r="M33" s="16">
        <f t="shared" si="8"/>
        <v>0</v>
      </c>
    </row>
    <row r="34" spans="1:13" s="9" customFormat="1" ht="12.75">
      <c r="A34" s="9" t="s">
        <v>41</v>
      </c>
      <c r="B34" s="9" t="s">
        <v>17</v>
      </c>
      <c r="C34" s="15">
        <f t="shared" si="0"/>
        <v>641378.617</v>
      </c>
      <c r="D34" s="15">
        <v>116071.864</v>
      </c>
      <c r="E34" s="15">
        <v>3374.915</v>
      </c>
      <c r="F34" s="15">
        <v>420617.077</v>
      </c>
      <c r="G34" s="15">
        <v>1267.756</v>
      </c>
      <c r="H34" s="15">
        <v>15857.537</v>
      </c>
      <c r="I34" s="15">
        <v>0</v>
      </c>
      <c r="J34" s="15">
        <v>61218.215</v>
      </c>
      <c r="K34" s="15">
        <v>17511.2</v>
      </c>
      <c r="L34" s="15">
        <v>5460.053</v>
      </c>
      <c r="M34" s="15">
        <v>0</v>
      </c>
    </row>
    <row r="35" spans="1:13" s="9" customFormat="1" ht="12.75">
      <c r="A35" s="9" t="s">
        <v>41</v>
      </c>
      <c r="B35" s="9" t="s">
        <v>18</v>
      </c>
      <c r="C35" s="15">
        <f t="shared" si="0"/>
        <v>1152587.672</v>
      </c>
      <c r="D35" s="15">
        <v>0</v>
      </c>
      <c r="E35" s="15">
        <v>913.392</v>
      </c>
      <c r="F35" s="15">
        <v>1151674.28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s="12" customFormat="1" ht="12.75">
      <c r="A36" s="11" t="s">
        <v>42</v>
      </c>
      <c r="C36" s="16">
        <f t="shared" si="0"/>
        <v>1793966.2890000003</v>
      </c>
      <c r="D36" s="16">
        <f>+D34+D35</f>
        <v>116071.864</v>
      </c>
      <c r="E36" s="16">
        <f aca="true" t="shared" si="9" ref="E36:M36">+E34+E35</f>
        <v>4288.307</v>
      </c>
      <c r="F36" s="16">
        <f t="shared" si="9"/>
        <v>1572291.357</v>
      </c>
      <c r="G36" s="16">
        <f t="shared" si="9"/>
        <v>1267.756</v>
      </c>
      <c r="H36" s="16">
        <f t="shared" si="9"/>
        <v>15857.537</v>
      </c>
      <c r="I36" s="16">
        <f t="shared" si="9"/>
        <v>0</v>
      </c>
      <c r="J36" s="16">
        <f t="shared" si="9"/>
        <v>61218.215</v>
      </c>
      <c r="K36" s="16">
        <f t="shared" si="9"/>
        <v>17511.2</v>
      </c>
      <c r="L36" s="16">
        <f t="shared" si="9"/>
        <v>5460.053</v>
      </c>
      <c r="M36" s="16">
        <f t="shared" si="9"/>
        <v>0</v>
      </c>
    </row>
    <row r="37" spans="1:13" s="9" customFormat="1" ht="12.75">
      <c r="A37" s="9" t="s">
        <v>43</v>
      </c>
      <c r="B37" s="9" t="s">
        <v>17</v>
      </c>
      <c r="C37" s="15">
        <f t="shared" si="0"/>
        <v>276661.917</v>
      </c>
      <c r="D37" s="15">
        <v>130662.188</v>
      </c>
      <c r="E37" s="15">
        <v>8600.208</v>
      </c>
      <c r="F37" s="15">
        <v>7095.887</v>
      </c>
      <c r="G37" s="15">
        <v>0</v>
      </c>
      <c r="H37" s="15">
        <v>23629.611</v>
      </c>
      <c r="I37" s="15">
        <v>1872.206</v>
      </c>
      <c r="J37" s="15">
        <v>73387.87</v>
      </c>
      <c r="K37" s="15">
        <v>16818.058</v>
      </c>
      <c r="L37" s="15">
        <v>14595.889</v>
      </c>
      <c r="M37" s="15">
        <v>0</v>
      </c>
    </row>
    <row r="38" spans="1:13" s="9" customFormat="1" ht="12.75">
      <c r="A38" s="9" t="s">
        <v>43</v>
      </c>
      <c r="B38" s="9" t="s">
        <v>18</v>
      </c>
      <c r="C38" s="15">
        <f t="shared" si="0"/>
        <v>15424.847000000002</v>
      </c>
      <c r="D38" s="15">
        <v>0</v>
      </c>
      <c r="E38" s="15">
        <v>8739.647</v>
      </c>
      <c r="F38" s="15">
        <v>6685.2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1:13" s="12" customFormat="1" ht="12.75">
      <c r="A39" s="11" t="s">
        <v>44</v>
      </c>
      <c r="C39" s="16">
        <f t="shared" si="0"/>
        <v>292086.764</v>
      </c>
      <c r="D39" s="16">
        <f>+D37+D38</f>
        <v>130662.188</v>
      </c>
      <c r="E39" s="16">
        <f aca="true" t="shared" si="10" ref="E39:M39">+E37+E38</f>
        <v>17339.855000000003</v>
      </c>
      <c r="F39" s="16">
        <f t="shared" si="10"/>
        <v>13781.087</v>
      </c>
      <c r="G39" s="16">
        <f t="shared" si="10"/>
        <v>0</v>
      </c>
      <c r="H39" s="16">
        <f t="shared" si="10"/>
        <v>23629.611</v>
      </c>
      <c r="I39" s="16">
        <f t="shared" si="10"/>
        <v>1872.206</v>
      </c>
      <c r="J39" s="16">
        <f t="shared" si="10"/>
        <v>73387.87</v>
      </c>
      <c r="K39" s="16">
        <f t="shared" si="10"/>
        <v>16818.058</v>
      </c>
      <c r="L39" s="16">
        <f t="shared" si="10"/>
        <v>14595.889</v>
      </c>
      <c r="M39" s="16">
        <f t="shared" si="10"/>
        <v>0</v>
      </c>
    </row>
    <row r="40" spans="1:13" s="9" customFormat="1" ht="12.75">
      <c r="A40" s="9" t="s">
        <v>45</v>
      </c>
      <c r="B40" s="9" t="s">
        <v>17</v>
      </c>
      <c r="C40" s="15">
        <f t="shared" si="0"/>
        <v>65385.026</v>
      </c>
      <c r="D40" s="15">
        <v>18999.349</v>
      </c>
      <c r="E40" s="15">
        <v>7207.415</v>
      </c>
      <c r="F40" s="15">
        <v>27940.893</v>
      </c>
      <c r="G40" s="15">
        <v>0</v>
      </c>
      <c r="H40" s="15">
        <v>2816.606</v>
      </c>
      <c r="I40" s="15">
        <v>0</v>
      </c>
      <c r="J40" s="15">
        <v>3091.424</v>
      </c>
      <c r="K40" s="15">
        <v>4586.686</v>
      </c>
      <c r="L40" s="15">
        <v>742.653</v>
      </c>
      <c r="M40" s="15">
        <v>0</v>
      </c>
    </row>
    <row r="41" spans="1:13" s="12" customFormat="1" ht="12.75">
      <c r="A41" s="11" t="s">
        <v>46</v>
      </c>
      <c r="C41" s="16">
        <f t="shared" si="0"/>
        <v>65385.026</v>
      </c>
      <c r="D41" s="16">
        <f>+D40</f>
        <v>18999.349</v>
      </c>
      <c r="E41" s="16">
        <f aca="true" t="shared" si="11" ref="E41:M41">+E40</f>
        <v>7207.415</v>
      </c>
      <c r="F41" s="16">
        <f t="shared" si="11"/>
        <v>27940.893</v>
      </c>
      <c r="G41" s="16">
        <f t="shared" si="11"/>
        <v>0</v>
      </c>
      <c r="H41" s="16">
        <f t="shared" si="11"/>
        <v>2816.606</v>
      </c>
      <c r="I41" s="16">
        <f t="shared" si="11"/>
        <v>0</v>
      </c>
      <c r="J41" s="16">
        <f t="shared" si="11"/>
        <v>3091.424</v>
      </c>
      <c r="K41" s="16">
        <f t="shared" si="11"/>
        <v>4586.686</v>
      </c>
      <c r="L41" s="16">
        <f t="shared" si="11"/>
        <v>742.653</v>
      </c>
      <c r="M41" s="16">
        <f t="shared" si="11"/>
        <v>0</v>
      </c>
    </row>
    <row r="42" spans="1:13" s="9" customFormat="1" ht="12.75">
      <c r="A42" s="9" t="s">
        <v>47</v>
      </c>
      <c r="B42" s="9" t="s">
        <v>31</v>
      </c>
      <c r="C42" s="15">
        <f t="shared" si="0"/>
        <v>65072.517</v>
      </c>
      <c r="D42" s="15">
        <v>33932.791</v>
      </c>
      <c r="E42" s="15">
        <v>14393.112</v>
      </c>
      <c r="F42" s="15">
        <v>7483.552</v>
      </c>
      <c r="G42" s="15">
        <v>0</v>
      </c>
      <c r="H42" s="15">
        <v>5728.634</v>
      </c>
      <c r="I42" s="15">
        <v>0</v>
      </c>
      <c r="J42" s="15">
        <v>3534.428</v>
      </c>
      <c r="K42" s="15">
        <v>0</v>
      </c>
      <c r="L42" s="15">
        <v>0</v>
      </c>
      <c r="M42" s="15">
        <v>0</v>
      </c>
    </row>
    <row r="43" spans="1:13" s="9" customFormat="1" ht="12.75">
      <c r="A43" s="9" t="s">
        <v>47</v>
      </c>
      <c r="B43" s="9" t="s">
        <v>48</v>
      </c>
      <c r="C43" s="15">
        <f t="shared" si="0"/>
        <v>46668.97</v>
      </c>
      <c r="D43" s="15">
        <v>8575.59</v>
      </c>
      <c r="E43" s="15">
        <v>1645.43</v>
      </c>
      <c r="F43" s="15">
        <v>4888.93</v>
      </c>
      <c r="G43" s="15">
        <v>827.29</v>
      </c>
      <c r="H43" s="15">
        <v>2293.7</v>
      </c>
      <c r="I43" s="15">
        <v>0</v>
      </c>
      <c r="J43" s="15">
        <v>27165.65</v>
      </c>
      <c r="K43" s="15">
        <v>0</v>
      </c>
      <c r="L43" s="15">
        <v>1272.38</v>
      </c>
      <c r="M43" s="15">
        <v>0</v>
      </c>
    </row>
    <row r="44" spans="1:13" s="9" customFormat="1" ht="12.75">
      <c r="A44" s="9" t="s">
        <v>47</v>
      </c>
      <c r="B44" s="9" t="s">
        <v>32</v>
      </c>
      <c r="C44" s="15">
        <f t="shared" si="0"/>
        <v>4565.139</v>
      </c>
      <c r="D44" s="15">
        <v>1816.052</v>
      </c>
      <c r="E44" s="15">
        <v>511.357</v>
      </c>
      <c r="F44" s="15">
        <v>705.576</v>
      </c>
      <c r="G44" s="15">
        <v>0</v>
      </c>
      <c r="H44" s="15">
        <v>665.48</v>
      </c>
      <c r="I44" s="15">
        <v>0</v>
      </c>
      <c r="J44" s="15">
        <v>476.236</v>
      </c>
      <c r="K44" s="15">
        <v>116.445</v>
      </c>
      <c r="L44" s="15">
        <v>273.993</v>
      </c>
      <c r="M44" s="15">
        <v>0</v>
      </c>
    </row>
    <row r="45" spans="1:13" s="9" customFormat="1" ht="12.75">
      <c r="A45" s="9" t="s">
        <v>47</v>
      </c>
      <c r="B45" s="9" t="s">
        <v>18</v>
      </c>
      <c r="C45" s="15">
        <f t="shared" si="0"/>
        <v>3945.42</v>
      </c>
      <c r="D45" s="15">
        <v>0</v>
      </c>
      <c r="E45" s="15">
        <v>654.62</v>
      </c>
      <c r="F45" s="15">
        <v>3290.8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</row>
    <row r="46" spans="1:13" s="12" customFormat="1" ht="12.75">
      <c r="A46" s="11" t="s">
        <v>49</v>
      </c>
      <c r="C46" s="16">
        <f t="shared" si="0"/>
        <v>120252.046</v>
      </c>
      <c r="D46" s="16">
        <f>+D42+D43+D44+D45</f>
        <v>44324.433</v>
      </c>
      <c r="E46" s="16">
        <f aca="true" t="shared" si="12" ref="E46:M46">+E42+E43+E44+E45</f>
        <v>17204.519</v>
      </c>
      <c r="F46" s="16">
        <f t="shared" si="12"/>
        <v>16368.858</v>
      </c>
      <c r="G46" s="16">
        <f t="shared" si="12"/>
        <v>827.29</v>
      </c>
      <c r="H46" s="16">
        <f t="shared" si="12"/>
        <v>8687.814</v>
      </c>
      <c r="I46" s="16">
        <f t="shared" si="12"/>
        <v>0</v>
      </c>
      <c r="J46" s="16">
        <f t="shared" si="12"/>
        <v>31176.314000000002</v>
      </c>
      <c r="K46" s="16">
        <f t="shared" si="12"/>
        <v>116.445</v>
      </c>
      <c r="L46" s="16">
        <f t="shared" si="12"/>
        <v>1546.373</v>
      </c>
      <c r="M46" s="16">
        <f t="shared" si="12"/>
        <v>0</v>
      </c>
    </row>
    <row r="47" spans="1:13" s="9" customFormat="1" ht="12.75">
      <c r="A47" s="9" t="s">
        <v>50</v>
      </c>
      <c r="B47" s="9" t="s">
        <v>17</v>
      </c>
      <c r="C47" s="15">
        <f t="shared" si="0"/>
        <v>100894.162</v>
      </c>
      <c r="D47" s="15">
        <v>20354.431</v>
      </c>
      <c r="E47" s="15">
        <v>5888.645</v>
      </c>
      <c r="F47" s="15">
        <v>18007.355</v>
      </c>
      <c r="G47" s="15">
        <v>1623.803</v>
      </c>
      <c r="H47" s="15">
        <v>4113.439</v>
      </c>
      <c r="I47" s="15">
        <v>0</v>
      </c>
      <c r="J47" s="15">
        <v>44310.893</v>
      </c>
      <c r="K47" s="15">
        <v>1850.478</v>
      </c>
      <c r="L47" s="15">
        <v>4745.118</v>
      </c>
      <c r="M47" s="15">
        <v>0</v>
      </c>
    </row>
    <row r="48" spans="1:13" s="12" customFormat="1" ht="12.75">
      <c r="A48" s="11" t="s">
        <v>51</v>
      </c>
      <c r="C48" s="16">
        <f t="shared" si="0"/>
        <v>100894.162</v>
      </c>
      <c r="D48" s="16">
        <f>+D47</f>
        <v>20354.431</v>
      </c>
      <c r="E48" s="16">
        <f aca="true" t="shared" si="13" ref="E48:M48">+E47</f>
        <v>5888.645</v>
      </c>
      <c r="F48" s="16">
        <f t="shared" si="13"/>
        <v>18007.355</v>
      </c>
      <c r="G48" s="16">
        <f t="shared" si="13"/>
        <v>1623.803</v>
      </c>
      <c r="H48" s="16">
        <f t="shared" si="13"/>
        <v>4113.439</v>
      </c>
      <c r="I48" s="16">
        <f t="shared" si="13"/>
        <v>0</v>
      </c>
      <c r="J48" s="16">
        <f t="shared" si="13"/>
        <v>44310.893</v>
      </c>
      <c r="K48" s="16">
        <f t="shared" si="13"/>
        <v>1850.478</v>
      </c>
      <c r="L48" s="16">
        <f t="shared" si="13"/>
        <v>4745.118</v>
      </c>
      <c r="M48" s="16">
        <f t="shared" si="13"/>
        <v>0</v>
      </c>
    </row>
    <row r="49" spans="1:13" s="9" customFormat="1" ht="12.75">
      <c r="A49" s="9" t="s">
        <v>52</v>
      </c>
      <c r="B49" s="9" t="s">
        <v>33</v>
      </c>
      <c r="C49" s="15">
        <f t="shared" si="0"/>
        <v>136849.097</v>
      </c>
      <c r="D49" s="15">
        <v>36283.654</v>
      </c>
      <c r="E49" s="15">
        <v>2522.542</v>
      </c>
      <c r="F49" s="15">
        <v>20787.981</v>
      </c>
      <c r="G49" s="15">
        <v>877.759</v>
      </c>
      <c r="H49" s="15">
        <v>3240.713</v>
      </c>
      <c r="I49" s="15">
        <v>0</v>
      </c>
      <c r="J49" s="15">
        <v>73111.514</v>
      </c>
      <c r="K49" s="15">
        <v>24.934</v>
      </c>
      <c r="L49" s="15">
        <v>0</v>
      </c>
      <c r="M49" s="15">
        <v>0</v>
      </c>
    </row>
    <row r="50" spans="1:13" s="9" customFormat="1" ht="12.75">
      <c r="A50" s="9" t="s">
        <v>52</v>
      </c>
      <c r="B50" s="9" t="s">
        <v>22</v>
      </c>
      <c r="C50" s="15">
        <f t="shared" si="0"/>
        <v>153251.85700000005</v>
      </c>
      <c r="D50" s="15">
        <v>70606.157</v>
      </c>
      <c r="E50" s="15">
        <v>23042.808</v>
      </c>
      <c r="F50" s="15">
        <v>25635.239</v>
      </c>
      <c r="G50" s="15">
        <v>284.115</v>
      </c>
      <c r="H50" s="15">
        <v>9945.115</v>
      </c>
      <c r="I50" s="15">
        <v>0</v>
      </c>
      <c r="J50" s="15">
        <v>13680.932</v>
      </c>
      <c r="K50" s="15">
        <v>10057.491</v>
      </c>
      <c r="L50" s="15">
        <v>0</v>
      </c>
      <c r="M50" s="15">
        <v>0</v>
      </c>
    </row>
    <row r="51" spans="1:13" s="9" customFormat="1" ht="12.75">
      <c r="A51" s="9" t="s">
        <v>52</v>
      </c>
      <c r="B51" s="9" t="s">
        <v>18</v>
      </c>
      <c r="C51" s="15">
        <f t="shared" si="0"/>
        <v>12550.782</v>
      </c>
      <c r="D51" s="15">
        <v>0</v>
      </c>
      <c r="E51" s="15">
        <v>12550.782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</row>
    <row r="52" spans="1:13" s="12" customFormat="1" ht="12.75">
      <c r="A52" s="11" t="s">
        <v>53</v>
      </c>
      <c r="C52" s="16">
        <f t="shared" si="0"/>
        <v>302651.73600000003</v>
      </c>
      <c r="D52" s="16">
        <f>+D49+D50+D51</f>
        <v>106889.81100000002</v>
      </c>
      <c r="E52" s="16">
        <f aca="true" t="shared" si="14" ref="E52:M52">+E49+E50+E51</f>
        <v>38116.132</v>
      </c>
      <c r="F52" s="16">
        <f t="shared" si="14"/>
        <v>46423.22</v>
      </c>
      <c r="G52" s="16">
        <f t="shared" si="14"/>
        <v>1161.874</v>
      </c>
      <c r="H52" s="16">
        <f t="shared" si="14"/>
        <v>13185.828</v>
      </c>
      <c r="I52" s="16">
        <f t="shared" si="14"/>
        <v>0</v>
      </c>
      <c r="J52" s="16">
        <f t="shared" si="14"/>
        <v>86792.446</v>
      </c>
      <c r="K52" s="16">
        <f t="shared" si="14"/>
        <v>10082.425</v>
      </c>
      <c r="L52" s="16">
        <f t="shared" si="14"/>
        <v>0</v>
      </c>
      <c r="M52" s="16">
        <f t="shared" si="14"/>
        <v>0</v>
      </c>
    </row>
    <row r="53" spans="1:13" s="9" customFormat="1" ht="12.75">
      <c r="A53" s="9" t="s">
        <v>54</v>
      </c>
      <c r="B53" s="9" t="s">
        <v>17</v>
      </c>
      <c r="C53" s="15">
        <f t="shared" si="0"/>
        <v>205152.23599999998</v>
      </c>
      <c r="D53" s="15">
        <v>141025.362</v>
      </c>
      <c r="E53" s="15">
        <v>1555.436</v>
      </c>
      <c r="F53" s="15">
        <v>408.64</v>
      </c>
      <c r="G53" s="15">
        <v>1378.353</v>
      </c>
      <c r="H53" s="15">
        <v>16182.001</v>
      </c>
      <c r="I53" s="15">
        <v>0</v>
      </c>
      <c r="J53" s="15">
        <v>16348.943</v>
      </c>
      <c r="K53" s="15">
        <v>11475.772</v>
      </c>
      <c r="L53" s="15">
        <v>16777.729</v>
      </c>
      <c r="M53" s="15">
        <v>0</v>
      </c>
    </row>
    <row r="54" spans="1:13" s="12" customFormat="1" ht="12.75">
      <c r="A54" s="12" t="s">
        <v>54</v>
      </c>
      <c r="B54" s="12" t="s">
        <v>55</v>
      </c>
      <c r="C54" s="5">
        <f t="shared" si="0"/>
        <v>6109.725</v>
      </c>
      <c r="D54" s="5">
        <v>4123.027</v>
      </c>
      <c r="E54" s="5">
        <v>668.679</v>
      </c>
      <c r="F54" s="5">
        <v>24.712</v>
      </c>
      <c r="G54" s="5">
        <v>266.218</v>
      </c>
      <c r="H54" s="5">
        <v>727.552</v>
      </c>
      <c r="I54" s="5">
        <v>0</v>
      </c>
      <c r="J54" s="5">
        <v>0</v>
      </c>
      <c r="K54" s="5">
        <v>265.372</v>
      </c>
      <c r="L54" s="5">
        <v>34.165</v>
      </c>
      <c r="M54" s="5">
        <v>0</v>
      </c>
    </row>
    <row r="55" spans="1:13" s="9" customFormat="1" ht="12.75">
      <c r="A55" s="9" t="s">
        <v>54</v>
      </c>
      <c r="B55" s="9" t="s">
        <v>18</v>
      </c>
      <c r="C55" s="15">
        <f t="shared" si="0"/>
        <v>9903.301</v>
      </c>
      <c r="D55" s="15">
        <v>0</v>
      </c>
      <c r="E55" s="15">
        <v>1542.256</v>
      </c>
      <c r="F55" s="15">
        <v>8361.045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</row>
    <row r="56" spans="1:13" s="12" customFormat="1" ht="12.75">
      <c r="A56" s="11" t="s">
        <v>56</v>
      </c>
      <c r="C56" s="16">
        <f t="shared" si="0"/>
        <v>221165.26200000002</v>
      </c>
      <c r="D56" s="16">
        <f>+D53+D54+D55</f>
        <v>145148.389</v>
      </c>
      <c r="E56" s="16">
        <f aca="true" t="shared" si="15" ref="E56:M56">+E53+E54+E55</f>
        <v>3766.371</v>
      </c>
      <c r="F56" s="16">
        <f t="shared" si="15"/>
        <v>8794.397</v>
      </c>
      <c r="G56" s="16">
        <f t="shared" si="15"/>
        <v>1644.5710000000001</v>
      </c>
      <c r="H56" s="16">
        <f t="shared" si="15"/>
        <v>16909.553</v>
      </c>
      <c r="I56" s="16">
        <f t="shared" si="15"/>
        <v>0</v>
      </c>
      <c r="J56" s="16">
        <f t="shared" si="15"/>
        <v>16348.943</v>
      </c>
      <c r="K56" s="16">
        <f t="shared" si="15"/>
        <v>11741.144</v>
      </c>
      <c r="L56" s="16">
        <f t="shared" si="15"/>
        <v>16811.894</v>
      </c>
      <c r="M56" s="16">
        <f t="shared" si="15"/>
        <v>0</v>
      </c>
    </row>
    <row r="57" spans="1:13" s="9" customFormat="1" ht="12.75">
      <c r="A57" s="9" t="s">
        <v>57</v>
      </c>
      <c r="B57" s="9" t="s">
        <v>58</v>
      </c>
      <c r="C57" s="15">
        <f t="shared" si="0"/>
        <v>8351.467</v>
      </c>
      <c r="D57" s="15">
        <v>952.211</v>
      </c>
      <c r="E57" s="15">
        <v>106.658</v>
      </c>
      <c r="F57" s="15">
        <v>207.164</v>
      </c>
      <c r="G57" s="15">
        <v>0</v>
      </c>
      <c r="H57" s="15">
        <v>114.856</v>
      </c>
      <c r="I57" s="15">
        <v>0</v>
      </c>
      <c r="J57" s="15">
        <v>6830.593</v>
      </c>
      <c r="K57" s="15">
        <v>0</v>
      </c>
      <c r="L57" s="15">
        <v>0</v>
      </c>
      <c r="M57" s="15">
        <v>139.985</v>
      </c>
    </row>
    <row r="58" spans="1:13" s="9" customFormat="1" ht="12.75">
      <c r="A58" s="9" t="s">
        <v>57</v>
      </c>
      <c r="B58" s="9" t="s">
        <v>31</v>
      </c>
      <c r="C58" s="15">
        <f t="shared" si="0"/>
        <v>2077.304</v>
      </c>
      <c r="D58" s="15">
        <v>154.388</v>
      </c>
      <c r="E58" s="15">
        <v>60.42</v>
      </c>
      <c r="F58" s="15">
        <v>0</v>
      </c>
      <c r="G58" s="15">
        <v>0</v>
      </c>
      <c r="H58" s="15">
        <v>14.567</v>
      </c>
      <c r="I58" s="15">
        <v>0</v>
      </c>
      <c r="J58" s="15">
        <v>1847.929</v>
      </c>
      <c r="K58" s="15">
        <v>0</v>
      </c>
      <c r="L58" s="15">
        <v>0</v>
      </c>
      <c r="M58" s="15">
        <v>0</v>
      </c>
    </row>
    <row r="59" spans="1:13" s="9" customFormat="1" ht="12.75">
      <c r="A59" s="9" t="s">
        <v>57</v>
      </c>
      <c r="B59" s="9" t="s">
        <v>48</v>
      </c>
      <c r="C59" s="15">
        <f t="shared" si="0"/>
        <v>7695.87</v>
      </c>
      <c r="D59" s="15">
        <v>206.69</v>
      </c>
      <c r="E59" s="15">
        <v>35.3</v>
      </c>
      <c r="F59" s="15">
        <v>3806.21</v>
      </c>
      <c r="G59" s="15">
        <v>0</v>
      </c>
      <c r="H59" s="15">
        <v>0</v>
      </c>
      <c r="I59" s="15">
        <v>0</v>
      </c>
      <c r="J59" s="15">
        <v>3520.04</v>
      </c>
      <c r="K59" s="15">
        <v>0</v>
      </c>
      <c r="L59" s="15">
        <v>127.63</v>
      </c>
      <c r="M59" s="15">
        <v>0</v>
      </c>
    </row>
    <row r="60" spans="1:13" s="9" customFormat="1" ht="12.75">
      <c r="A60" s="9" t="s">
        <v>57</v>
      </c>
      <c r="B60" s="9" t="s">
        <v>33</v>
      </c>
      <c r="C60" s="15">
        <f t="shared" si="0"/>
        <v>9391.423</v>
      </c>
      <c r="D60" s="15">
        <v>1736.628</v>
      </c>
      <c r="E60" s="15">
        <v>302.129</v>
      </c>
      <c r="F60" s="15">
        <v>2417.139</v>
      </c>
      <c r="G60" s="15">
        <v>2.295</v>
      </c>
      <c r="H60" s="15">
        <v>215.476</v>
      </c>
      <c r="I60" s="15">
        <v>0</v>
      </c>
      <c r="J60" s="15">
        <v>4716.642</v>
      </c>
      <c r="K60" s="15">
        <v>1.114</v>
      </c>
      <c r="L60" s="15">
        <v>0</v>
      </c>
      <c r="M60" s="15">
        <v>0</v>
      </c>
    </row>
    <row r="61" spans="1:13" s="9" customFormat="1" ht="12.75">
      <c r="A61" s="9" t="s">
        <v>57</v>
      </c>
      <c r="B61" s="9" t="s">
        <v>22</v>
      </c>
      <c r="C61" s="15">
        <f t="shared" si="0"/>
        <v>29695.173999999995</v>
      </c>
      <c r="D61" s="15">
        <v>11231.968</v>
      </c>
      <c r="E61" s="15">
        <v>2676.169</v>
      </c>
      <c r="F61" s="15">
        <v>2529.593</v>
      </c>
      <c r="G61" s="15">
        <v>0</v>
      </c>
      <c r="H61" s="15">
        <v>1490.656</v>
      </c>
      <c r="I61" s="15">
        <v>0</v>
      </c>
      <c r="J61" s="15">
        <v>9989.67</v>
      </c>
      <c r="K61" s="15">
        <v>1777.118</v>
      </c>
      <c r="L61" s="15">
        <v>0</v>
      </c>
      <c r="M61" s="15">
        <v>0</v>
      </c>
    </row>
    <row r="62" spans="1:13" s="12" customFormat="1" ht="12.75">
      <c r="A62" s="11" t="s">
        <v>59</v>
      </c>
      <c r="C62" s="16">
        <f t="shared" si="0"/>
        <v>57211.238000000005</v>
      </c>
      <c r="D62" s="16">
        <f>+D57+D58+D59+D60+D61</f>
        <v>14281.885</v>
      </c>
      <c r="E62" s="16">
        <f aca="true" t="shared" si="16" ref="E62:M62">+E57+E58+E59+E60+E61</f>
        <v>3180.676</v>
      </c>
      <c r="F62" s="16">
        <f t="shared" si="16"/>
        <v>8960.106</v>
      </c>
      <c r="G62" s="16">
        <f t="shared" si="16"/>
        <v>2.295</v>
      </c>
      <c r="H62" s="16">
        <f t="shared" si="16"/>
        <v>1835.5549999999998</v>
      </c>
      <c r="I62" s="16">
        <f t="shared" si="16"/>
        <v>0</v>
      </c>
      <c r="J62" s="16">
        <f t="shared" si="16"/>
        <v>26904.874000000003</v>
      </c>
      <c r="K62" s="16">
        <f t="shared" si="16"/>
        <v>1778.232</v>
      </c>
      <c r="L62" s="16">
        <f t="shared" si="16"/>
        <v>127.63</v>
      </c>
      <c r="M62" s="16">
        <f t="shared" si="16"/>
        <v>139.985</v>
      </c>
    </row>
    <row r="63" spans="1:13" s="9" customFormat="1" ht="12.75">
      <c r="A63" s="9" t="s">
        <v>60</v>
      </c>
      <c r="B63" s="9" t="s">
        <v>17</v>
      </c>
      <c r="C63" s="15">
        <f t="shared" si="0"/>
        <v>141015.609</v>
      </c>
      <c r="D63" s="15">
        <v>35660.978</v>
      </c>
      <c r="E63" s="15">
        <v>11499.408</v>
      </c>
      <c r="F63" s="15">
        <v>18139.286</v>
      </c>
      <c r="G63" s="15">
        <v>707.479</v>
      </c>
      <c r="H63" s="15">
        <v>4825.855</v>
      </c>
      <c r="I63" s="15">
        <v>0</v>
      </c>
      <c r="J63" s="15">
        <v>53893.212</v>
      </c>
      <c r="K63" s="15">
        <v>3697.011</v>
      </c>
      <c r="L63" s="15">
        <v>4460.016</v>
      </c>
      <c r="M63" s="15">
        <v>8132.364</v>
      </c>
    </row>
    <row r="64" spans="1:13" s="9" customFormat="1" ht="12.75">
      <c r="A64" s="9" t="s">
        <v>60</v>
      </c>
      <c r="B64" s="9" t="s">
        <v>18</v>
      </c>
      <c r="C64" s="15">
        <f t="shared" si="0"/>
        <v>14490.988</v>
      </c>
      <c r="D64" s="15">
        <v>0</v>
      </c>
      <c r="E64" s="15">
        <v>0</v>
      </c>
      <c r="F64" s="15">
        <v>14490.988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</row>
    <row r="65" spans="1:13" s="12" customFormat="1" ht="12.75">
      <c r="A65" s="11" t="s">
        <v>61</v>
      </c>
      <c r="C65" s="16">
        <f t="shared" si="0"/>
        <v>155506.597</v>
      </c>
      <c r="D65" s="16">
        <f>+D63+D64</f>
        <v>35660.978</v>
      </c>
      <c r="E65" s="16">
        <f aca="true" t="shared" si="17" ref="E65:M65">+E63+E64</f>
        <v>11499.408</v>
      </c>
      <c r="F65" s="16">
        <f t="shared" si="17"/>
        <v>32630.273999999998</v>
      </c>
      <c r="G65" s="16">
        <f t="shared" si="17"/>
        <v>707.479</v>
      </c>
      <c r="H65" s="16">
        <f t="shared" si="17"/>
        <v>4825.855</v>
      </c>
      <c r="I65" s="16">
        <f t="shared" si="17"/>
        <v>0</v>
      </c>
      <c r="J65" s="16">
        <f t="shared" si="17"/>
        <v>53893.212</v>
      </c>
      <c r="K65" s="16">
        <f t="shared" si="17"/>
        <v>3697.011</v>
      </c>
      <c r="L65" s="16">
        <f t="shared" si="17"/>
        <v>4460.016</v>
      </c>
      <c r="M65" s="16">
        <f t="shared" si="17"/>
        <v>8132.364</v>
      </c>
    </row>
    <row r="66" spans="1:13" s="9" customFormat="1" ht="12.75">
      <c r="A66" s="9" t="s">
        <v>62</v>
      </c>
      <c r="B66" s="9" t="s">
        <v>17</v>
      </c>
      <c r="C66" s="15">
        <f t="shared" si="0"/>
        <v>111273.00499999999</v>
      </c>
      <c r="D66" s="15">
        <v>19013.474</v>
      </c>
      <c r="E66" s="15">
        <v>6360.091</v>
      </c>
      <c r="F66" s="15">
        <v>2603.592</v>
      </c>
      <c r="G66" s="15">
        <v>48.29</v>
      </c>
      <c r="H66" s="15">
        <v>2966.024</v>
      </c>
      <c r="I66" s="15">
        <v>0</v>
      </c>
      <c r="J66" s="15">
        <v>70920.62</v>
      </c>
      <c r="K66" s="15">
        <v>5007.934</v>
      </c>
      <c r="L66" s="15">
        <v>4352.98</v>
      </c>
      <c r="M66" s="15">
        <v>0</v>
      </c>
    </row>
    <row r="67" spans="1:13" s="9" customFormat="1" ht="12.75">
      <c r="A67" s="9" t="s">
        <v>62</v>
      </c>
      <c r="B67" s="9" t="s">
        <v>18</v>
      </c>
      <c r="C67" s="15">
        <f t="shared" si="0"/>
        <v>4432.32</v>
      </c>
      <c r="D67" s="15">
        <v>0</v>
      </c>
      <c r="E67" s="15">
        <v>0</v>
      </c>
      <c r="F67" s="15">
        <v>4432.32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</row>
    <row r="68" spans="1:13" s="12" customFormat="1" ht="12.75">
      <c r="A68" s="11" t="s">
        <v>63</v>
      </c>
      <c r="C68" s="16">
        <f t="shared" si="0"/>
        <v>115705.32499999998</v>
      </c>
      <c r="D68" s="16">
        <f>+D66+D67</f>
        <v>19013.474</v>
      </c>
      <c r="E68" s="16">
        <f aca="true" t="shared" si="18" ref="E68:M68">+E66+E67</f>
        <v>6360.091</v>
      </c>
      <c r="F68" s="16">
        <f t="shared" si="18"/>
        <v>7035.912</v>
      </c>
      <c r="G68" s="16">
        <f t="shared" si="18"/>
        <v>48.29</v>
      </c>
      <c r="H68" s="16">
        <f t="shared" si="18"/>
        <v>2966.024</v>
      </c>
      <c r="I68" s="16">
        <f t="shared" si="18"/>
        <v>0</v>
      </c>
      <c r="J68" s="16">
        <f t="shared" si="18"/>
        <v>70920.62</v>
      </c>
      <c r="K68" s="16">
        <f t="shared" si="18"/>
        <v>5007.934</v>
      </c>
      <c r="L68" s="16">
        <f t="shared" si="18"/>
        <v>4352.98</v>
      </c>
      <c r="M68" s="16">
        <f t="shared" si="18"/>
        <v>0</v>
      </c>
    </row>
    <row r="69" spans="3:13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s="13" customFormat="1" ht="12.75">
      <c r="A70" s="3" t="s">
        <v>64</v>
      </c>
      <c r="C70" s="2">
        <f>+C7+C17+C27+C31+C34+C37+C40+C47+C53+C63+C66</f>
        <v>2683143.525</v>
      </c>
      <c r="D70" s="2">
        <f aca="true" t="shared" si="19" ref="D70:M70">+D7+D17+D27+D31+D34+D37+D40+D47+D53+D63+D66</f>
        <v>1038996.745</v>
      </c>
      <c r="E70" s="2">
        <f t="shared" si="19"/>
        <v>96273.602</v>
      </c>
      <c r="F70" s="2">
        <f t="shared" si="19"/>
        <v>761497.0029999999</v>
      </c>
      <c r="G70" s="2">
        <f t="shared" si="19"/>
        <v>10252.768</v>
      </c>
      <c r="H70" s="2">
        <f t="shared" si="19"/>
        <v>132744.488</v>
      </c>
      <c r="I70" s="2">
        <f t="shared" si="19"/>
        <v>5346.043</v>
      </c>
      <c r="J70" s="2">
        <f t="shared" si="19"/>
        <v>362834.522</v>
      </c>
      <c r="K70" s="2">
        <f t="shared" si="19"/>
        <v>133934.423</v>
      </c>
      <c r="L70" s="2">
        <f t="shared" si="19"/>
        <v>65076.115999999995</v>
      </c>
      <c r="M70" s="2">
        <f t="shared" si="19"/>
        <v>76187.815</v>
      </c>
    </row>
    <row r="71" spans="1:13" s="13" customFormat="1" ht="12.75">
      <c r="A71" s="3" t="s">
        <v>65</v>
      </c>
      <c r="C71" s="2">
        <f>+C11+C23+C25+C30+C50+C61</f>
        <v>251193.22400000005</v>
      </c>
      <c r="D71" s="2">
        <f aca="true" t="shared" si="20" ref="D71:M71">+D11+D23+D25+D30+D50+D61</f>
        <v>112842.658</v>
      </c>
      <c r="E71" s="2">
        <f t="shared" si="20"/>
        <v>32887.854</v>
      </c>
      <c r="F71" s="2">
        <f t="shared" si="20"/>
        <v>34665.608</v>
      </c>
      <c r="G71" s="2">
        <f t="shared" si="20"/>
        <v>561.54</v>
      </c>
      <c r="H71" s="2">
        <f t="shared" si="20"/>
        <v>16967.748</v>
      </c>
      <c r="I71" s="2">
        <f t="shared" si="20"/>
        <v>0</v>
      </c>
      <c r="J71" s="2">
        <f t="shared" si="20"/>
        <v>36577.887</v>
      </c>
      <c r="K71" s="2">
        <f t="shared" si="20"/>
        <v>16689.929</v>
      </c>
      <c r="L71" s="2">
        <f t="shared" si="20"/>
        <v>0</v>
      </c>
      <c r="M71" s="2">
        <f t="shared" si="20"/>
        <v>0</v>
      </c>
    </row>
    <row r="72" spans="1:13" s="13" customFormat="1" ht="12.75">
      <c r="A72" s="3" t="s">
        <v>66</v>
      </c>
      <c r="C72" s="2">
        <f>+C10+C12+C14+C20+C21+C22+C42+C43+C44+C49+C54+C57+C58+C59+C60</f>
        <v>752081.013</v>
      </c>
      <c r="D72" s="2">
        <f aca="true" t="shared" si="21" ref="D72:M72">+D10+D12+D14+D20+D21+D22+D42+D43+D44+D49+D54+D57+D58+D59+D60</f>
        <v>316015.9470000001</v>
      </c>
      <c r="E72" s="2">
        <f t="shared" si="21"/>
        <v>105805.22099999999</v>
      </c>
      <c r="F72" s="2">
        <f t="shared" si="21"/>
        <v>133382.88700000002</v>
      </c>
      <c r="G72" s="2">
        <f t="shared" si="21"/>
        <v>2622.024</v>
      </c>
      <c r="H72" s="2">
        <f t="shared" si="21"/>
        <v>45393.04300000001</v>
      </c>
      <c r="I72" s="2">
        <f t="shared" si="21"/>
        <v>0</v>
      </c>
      <c r="J72" s="2">
        <f t="shared" si="21"/>
        <v>131828.289</v>
      </c>
      <c r="K72" s="2">
        <f t="shared" si="21"/>
        <v>2406.255</v>
      </c>
      <c r="L72" s="2">
        <f t="shared" si="21"/>
        <v>13034.866999999998</v>
      </c>
      <c r="M72" s="2">
        <f t="shared" si="21"/>
        <v>1592.48</v>
      </c>
    </row>
    <row r="73" spans="1:13" s="13" customFormat="1" ht="12.75">
      <c r="A73" s="3" t="s">
        <v>67</v>
      </c>
      <c r="C73" s="2">
        <f>+C8+C15+C18+C28+C32+C35+C38+C45+C51+C55+C64+C67</f>
        <v>1451441.8209999998</v>
      </c>
      <c r="D73" s="2">
        <f aca="true" t="shared" si="22" ref="D73:M73">+D8+D15+D18+D28+D32+D35+D38+D45+D51+D55+D64+D67</f>
        <v>0</v>
      </c>
      <c r="E73" s="2">
        <f t="shared" si="22"/>
        <v>98364.24199999997</v>
      </c>
      <c r="F73" s="2">
        <f t="shared" si="22"/>
        <v>1353077.579</v>
      </c>
      <c r="G73" s="2">
        <f t="shared" si="22"/>
        <v>0</v>
      </c>
      <c r="H73" s="2">
        <f t="shared" si="22"/>
        <v>0</v>
      </c>
      <c r="I73" s="2">
        <f t="shared" si="22"/>
        <v>0</v>
      </c>
      <c r="J73" s="2">
        <f t="shared" si="22"/>
        <v>0</v>
      </c>
      <c r="K73" s="2">
        <f t="shared" si="22"/>
        <v>0</v>
      </c>
      <c r="L73" s="2">
        <f t="shared" si="22"/>
        <v>0</v>
      </c>
      <c r="M73" s="2">
        <f t="shared" si="22"/>
        <v>0</v>
      </c>
    </row>
    <row r="74" spans="1:13" s="13" customFormat="1" ht="12.75">
      <c r="A74" s="3" t="s">
        <v>68</v>
      </c>
      <c r="C74" s="2">
        <f>+C9+C13+C16+C19+C24+C26+C29+C33+C36+C39+C41+C46+C48+C52+C56+C62+C65+C68</f>
        <v>5137859.583000001</v>
      </c>
      <c r="D74" s="2">
        <f aca="true" t="shared" si="23" ref="D74:M74">+D9+D13+D16+D19+D24+D26+D29+D33+D36+D39+D41+D46+D48+D52+D56+D62+D65+D68</f>
        <v>1467855.35</v>
      </c>
      <c r="E74" s="2">
        <f t="shared" si="23"/>
        <v>333330.919</v>
      </c>
      <c r="F74" s="2">
        <f t="shared" si="23"/>
        <v>2282623.0770000005</v>
      </c>
      <c r="G74" s="2">
        <f t="shared" si="23"/>
        <v>13436.332</v>
      </c>
      <c r="H74" s="2">
        <f t="shared" si="23"/>
        <v>195105.27900000004</v>
      </c>
      <c r="I74" s="2">
        <f t="shared" si="23"/>
        <v>5346.043</v>
      </c>
      <c r="J74" s="2">
        <f t="shared" si="23"/>
        <v>531240.698</v>
      </c>
      <c r="K74" s="2">
        <f t="shared" si="23"/>
        <v>153030.60700000002</v>
      </c>
      <c r="L74" s="2">
        <f t="shared" si="23"/>
        <v>78110.98300000001</v>
      </c>
      <c r="M74" s="2">
        <f t="shared" si="23"/>
        <v>77780.295</v>
      </c>
    </row>
    <row r="75" spans="3:13" ht="12.75">
      <c r="C75" s="10"/>
      <c r="D75" s="10"/>
      <c r="E75" s="5"/>
      <c r="F75" s="10"/>
      <c r="G75" s="10"/>
      <c r="H75" s="10"/>
      <c r="I75" s="10"/>
      <c r="J75" s="10"/>
      <c r="K75" s="10"/>
      <c r="L75" s="10"/>
      <c r="M75" s="10"/>
    </row>
    <row r="76" ht="12.75">
      <c r="A76" s="3"/>
    </row>
    <row r="77" ht="12.75">
      <c r="A77" s="3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D4" sqref="D4"/>
    </sheetView>
  </sheetViews>
  <sheetFormatPr defaultColWidth="11.421875" defaultRowHeight="12.75"/>
  <cols>
    <col min="1" max="1" width="17.140625" style="0" customWidth="1"/>
    <col min="2" max="2" width="34.7109375" style="0" customWidth="1"/>
    <col min="3" max="3" width="13.57421875" style="0" customWidth="1"/>
    <col min="9" max="9" width="9.7109375" style="0" customWidth="1"/>
    <col min="10" max="10" width="9.8515625" style="0" customWidth="1"/>
    <col min="11" max="11" width="8.421875" style="0" customWidth="1"/>
    <col min="12" max="12" width="10.00390625" style="0" customWidth="1"/>
    <col min="13" max="13" width="9.421875" style="0" customWidth="1"/>
  </cols>
  <sheetData>
    <row r="1" spans="1:3" ht="12.75">
      <c r="A1" s="3" t="s">
        <v>71</v>
      </c>
      <c r="C1" s="6"/>
    </row>
    <row r="2" spans="1:3" ht="12.75">
      <c r="A2" s="1" t="s">
        <v>0</v>
      </c>
      <c r="C2" s="6"/>
    </row>
    <row r="3" spans="1:4" ht="12.75">
      <c r="A3" s="3"/>
      <c r="C3" s="10"/>
      <c r="D3" s="4"/>
    </row>
    <row r="4" spans="1:3" ht="12.75">
      <c r="A4" s="3" t="s">
        <v>69</v>
      </c>
      <c r="C4" s="6"/>
    </row>
    <row r="5" ht="12.75">
      <c r="C5" s="6"/>
    </row>
    <row r="6" spans="1:13" ht="12.75">
      <c r="A6" s="3" t="s">
        <v>3</v>
      </c>
      <c r="B6" s="3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3" s="9" customFormat="1" ht="12.75">
      <c r="A7" s="9" t="s">
        <v>16</v>
      </c>
      <c r="B7" s="9" t="s">
        <v>17</v>
      </c>
      <c r="C7" s="15">
        <f>SUM(D7:M7)</f>
        <v>63244</v>
      </c>
      <c r="D7" s="17">
        <v>49491</v>
      </c>
      <c r="E7" s="17">
        <v>12220</v>
      </c>
      <c r="F7" s="17">
        <v>939</v>
      </c>
      <c r="G7" s="17">
        <v>7</v>
      </c>
      <c r="H7" s="17">
        <v>8</v>
      </c>
      <c r="I7" s="17">
        <v>2</v>
      </c>
      <c r="J7" s="17">
        <v>0</v>
      </c>
      <c r="K7" s="17">
        <v>577</v>
      </c>
      <c r="L7" s="17">
        <v>0</v>
      </c>
      <c r="M7" s="17">
        <v>0</v>
      </c>
    </row>
    <row r="8" spans="1:13" s="9" customFormat="1" ht="12.75">
      <c r="A8" s="9" t="s">
        <v>16</v>
      </c>
      <c r="B8" s="9" t="s">
        <v>18</v>
      </c>
      <c r="C8" s="15">
        <f aca="true" t="shared" si="0" ref="C8:C68">SUM(D8:M8)</f>
        <v>6</v>
      </c>
      <c r="D8" s="15">
        <v>0</v>
      </c>
      <c r="E8" s="15">
        <v>6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s="12" customFormat="1" ht="12.75">
      <c r="A9" s="11" t="s">
        <v>19</v>
      </c>
      <c r="C9" s="16">
        <f t="shared" si="0"/>
        <v>63250</v>
      </c>
      <c r="D9" s="16">
        <f>+D7+D8</f>
        <v>49491</v>
      </c>
      <c r="E9" s="16">
        <f aca="true" t="shared" si="1" ref="E9:M9">+E7+E8</f>
        <v>12226</v>
      </c>
      <c r="F9" s="16">
        <f t="shared" si="1"/>
        <v>939</v>
      </c>
      <c r="G9" s="16">
        <f t="shared" si="1"/>
        <v>7</v>
      </c>
      <c r="H9" s="16">
        <f t="shared" si="1"/>
        <v>8</v>
      </c>
      <c r="I9" s="16">
        <f t="shared" si="1"/>
        <v>2</v>
      </c>
      <c r="J9" s="16">
        <f t="shared" si="1"/>
        <v>0</v>
      </c>
      <c r="K9" s="16">
        <f t="shared" si="1"/>
        <v>577</v>
      </c>
      <c r="L9" s="16">
        <f t="shared" si="1"/>
        <v>0</v>
      </c>
      <c r="M9" s="16">
        <f t="shared" si="1"/>
        <v>0</v>
      </c>
    </row>
    <row r="10" spans="1:13" s="9" customFormat="1" ht="12.75">
      <c r="A10" s="9" t="s">
        <v>20</v>
      </c>
      <c r="B10" s="9" t="s">
        <v>21</v>
      </c>
      <c r="C10" s="15">
        <f t="shared" si="0"/>
        <v>17160</v>
      </c>
      <c r="D10" s="17">
        <v>12944</v>
      </c>
      <c r="E10" s="17">
        <v>1070</v>
      </c>
      <c r="F10" s="17">
        <v>216</v>
      </c>
      <c r="G10" s="17">
        <v>1</v>
      </c>
      <c r="H10" s="17">
        <v>1</v>
      </c>
      <c r="I10" s="17">
        <v>0</v>
      </c>
      <c r="J10" s="17">
        <v>137</v>
      </c>
      <c r="K10" s="17">
        <v>116</v>
      </c>
      <c r="L10" s="17">
        <v>2674</v>
      </c>
      <c r="M10" s="17">
        <v>1</v>
      </c>
    </row>
    <row r="11" spans="1:13" s="9" customFormat="1" ht="12.75">
      <c r="A11" s="9" t="s">
        <v>20</v>
      </c>
      <c r="B11" s="9" t="s">
        <v>22</v>
      </c>
      <c r="C11" s="15">
        <f t="shared" si="0"/>
        <v>205</v>
      </c>
      <c r="D11" s="17">
        <v>169</v>
      </c>
      <c r="E11" s="17">
        <v>7</v>
      </c>
      <c r="F11" s="17">
        <v>2</v>
      </c>
      <c r="G11" s="17">
        <v>0</v>
      </c>
      <c r="H11" s="17">
        <v>2</v>
      </c>
      <c r="I11" s="17">
        <v>0</v>
      </c>
      <c r="J11" s="17">
        <v>0</v>
      </c>
      <c r="K11" s="17">
        <v>25</v>
      </c>
      <c r="L11" s="17">
        <v>0</v>
      </c>
      <c r="M11" s="17">
        <v>0</v>
      </c>
    </row>
    <row r="12" spans="1:13" s="9" customFormat="1" ht="12.75">
      <c r="A12" s="9" t="s">
        <v>20</v>
      </c>
      <c r="B12" s="9" t="s">
        <v>23</v>
      </c>
      <c r="C12" s="15">
        <f t="shared" si="0"/>
        <v>3502</v>
      </c>
      <c r="D12" s="17">
        <v>1820</v>
      </c>
      <c r="E12" s="17">
        <v>279</v>
      </c>
      <c r="F12" s="17">
        <v>26</v>
      </c>
      <c r="G12" s="17">
        <v>1</v>
      </c>
      <c r="H12" s="17">
        <v>1</v>
      </c>
      <c r="I12" s="17">
        <v>0</v>
      </c>
      <c r="J12" s="17">
        <v>40</v>
      </c>
      <c r="K12" s="17">
        <v>46</v>
      </c>
      <c r="L12" s="17">
        <v>1289</v>
      </c>
      <c r="M12" s="17">
        <v>0</v>
      </c>
    </row>
    <row r="13" spans="1:13" s="12" customFormat="1" ht="12.75">
      <c r="A13" s="11" t="s">
        <v>24</v>
      </c>
      <c r="C13" s="16">
        <f t="shared" si="0"/>
        <v>20867</v>
      </c>
      <c r="D13" s="16">
        <f>+D10+D11+D12</f>
        <v>14933</v>
      </c>
      <c r="E13" s="16">
        <f aca="true" t="shared" si="2" ref="E13:M13">+E10+E11+E12</f>
        <v>1356</v>
      </c>
      <c r="F13" s="16">
        <f t="shared" si="2"/>
        <v>244</v>
      </c>
      <c r="G13" s="16">
        <f t="shared" si="2"/>
        <v>2</v>
      </c>
      <c r="H13" s="16">
        <f t="shared" si="2"/>
        <v>4</v>
      </c>
      <c r="I13" s="16">
        <f t="shared" si="2"/>
        <v>0</v>
      </c>
      <c r="J13" s="16">
        <f t="shared" si="2"/>
        <v>177</v>
      </c>
      <c r="K13" s="16">
        <f t="shared" si="2"/>
        <v>187</v>
      </c>
      <c r="L13" s="16">
        <f t="shared" si="2"/>
        <v>3963</v>
      </c>
      <c r="M13" s="16">
        <f t="shared" si="2"/>
        <v>1</v>
      </c>
    </row>
    <row r="14" spans="1:13" s="9" customFormat="1" ht="12.75">
      <c r="A14" s="9" t="s">
        <v>25</v>
      </c>
      <c r="B14" s="9" t="s">
        <v>26</v>
      </c>
      <c r="C14" s="15">
        <f t="shared" si="0"/>
        <v>65214</v>
      </c>
      <c r="D14" s="17">
        <v>59216</v>
      </c>
      <c r="E14" s="17">
        <v>5898</v>
      </c>
      <c r="F14" s="17">
        <v>98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1</v>
      </c>
    </row>
    <row r="15" spans="1:13" s="9" customFormat="1" ht="12.75">
      <c r="A15" s="9" t="s">
        <v>25</v>
      </c>
      <c r="B15" s="9" t="s">
        <v>18</v>
      </c>
      <c r="C15" s="15">
        <f t="shared" si="0"/>
        <v>14</v>
      </c>
      <c r="D15" s="15">
        <v>0</v>
      </c>
      <c r="E15" s="15">
        <v>12</v>
      </c>
      <c r="F15" s="15">
        <v>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s="12" customFormat="1" ht="12.75">
      <c r="A16" s="11" t="s">
        <v>27</v>
      </c>
      <c r="C16" s="16">
        <f t="shared" si="0"/>
        <v>65228</v>
      </c>
      <c r="D16" s="16">
        <f>+D14+D15</f>
        <v>59216</v>
      </c>
      <c r="E16" s="16">
        <f aca="true" t="shared" si="3" ref="E16:M16">+E14+E15</f>
        <v>5910</v>
      </c>
      <c r="F16" s="16">
        <f t="shared" si="3"/>
        <v>100</v>
      </c>
      <c r="G16" s="16">
        <f t="shared" si="3"/>
        <v>0</v>
      </c>
      <c r="H16" s="16">
        <f t="shared" si="3"/>
        <v>1</v>
      </c>
      <c r="I16" s="16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1</v>
      </c>
    </row>
    <row r="17" spans="1:13" s="9" customFormat="1" ht="12.75">
      <c r="A17" s="9" t="s">
        <v>28</v>
      </c>
      <c r="B17" s="9" t="s">
        <v>17</v>
      </c>
      <c r="C17" s="15">
        <f t="shared" si="0"/>
        <v>88891</v>
      </c>
      <c r="D17" s="17">
        <v>77393</v>
      </c>
      <c r="E17" s="17">
        <v>8539</v>
      </c>
      <c r="F17" s="17">
        <v>726</v>
      </c>
      <c r="G17" s="17">
        <v>2</v>
      </c>
      <c r="H17" s="17">
        <v>4</v>
      </c>
      <c r="I17" s="17">
        <v>0</v>
      </c>
      <c r="J17" s="17">
        <v>313</v>
      </c>
      <c r="K17" s="17">
        <v>382</v>
      </c>
      <c r="L17" s="17">
        <v>1532</v>
      </c>
      <c r="M17" s="17">
        <v>0</v>
      </c>
    </row>
    <row r="18" spans="1:13" s="9" customFormat="1" ht="12.75">
      <c r="A18" s="9" t="s">
        <v>28</v>
      </c>
      <c r="B18" s="9" t="s">
        <v>18</v>
      </c>
      <c r="C18" s="15">
        <f t="shared" si="0"/>
        <v>15</v>
      </c>
      <c r="D18" s="15">
        <v>0</v>
      </c>
      <c r="E18" s="15">
        <v>9</v>
      </c>
      <c r="F18" s="15">
        <v>6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2" customFormat="1" ht="12.75">
      <c r="A19" s="11" t="s">
        <v>29</v>
      </c>
      <c r="C19" s="16">
        <f t="shared" si="0"/>
        <v>88906</v>
      </c>
      <c r="D19" s="16">
        <f>+D17+D18</f>
        <v>77393</v>
      </c>
      <c r="E19" s="16">
        <f aca="true" t="shared" si="4" ref="E19:M19">+E17+E18</f>
        <v>8548</v>
      </c>
      <c r="F19" s="16">
        <f t="shared" si="4"/>
        <v>732</v>
      </c>
      <c r="G19" s="16">
        <f t="shared" si="4"/>
        <v>2</v>
      </c>
      <c r="H19" s="16">
        <f t="shared" si="4"/>
        <v>4</v>
      </c>
      <c r="I19" s="16">
        <f t="shared" si="4"/>
        <v>0</v>
      </c>
      <c r="J19" s="16">
        <f t="shared" si="4"/>
        <v>313</v>
      </c>
      <c r="K19" s="16">
        <f t="shared" si="4"/>
        <v>382</v>
      </c>
      <c r="L19" s="16">
        <f t="shared" si="4"/>
        <v>1532</v>
      </c>
      <c r="M19" s="16">
        <f t="shared" si="4"/>
        <v>0</v>
      </c>
    </row>
    <row r="20" spans="1:13" s="9" customFormat="1" ht="12.75">
      <c r="A20" s="9" t="s">
        <v>30</v>
      </c>
      <c r="B20" s="9" t="s">
        <v>31</v>
      </c>
      <c r="C20" s="15">
        <f t="shared" si="0"/>
        <v>2105</v>
      </c>
      <c r="D20" s="17">
        <v>1671</v>
      </c>
      <c r="E20" s="17">
        <v>240</v>
      </c>
      <c r="F20" s="17">
        <v>8</v>
      </c>
      <c r="G20" s="17">
        <v>0</v>
      </c>
      <c r="H20" s="17">
        <v>1</v>
      </c>
      <c r="I20" s="17">
        <v>0</v>
      </c>
      <c r="J20" s="17">
        <v>185</v>
      </c>
      <c r="K20" s="17">
        <v>0</v>
      </c>
      <c r="L20" s="17">
        <v>0</v>
      </c>
      <c r="M20" s="17">
        <v>0</v>
      </c>
    </row>
    <row r="21" spans="1:13" s="9" customFormat="1" ht="12.75">
      <c r="A21" s="9" t="s">
        <v>30</v>
      </c>
      <c r="B21" s="9" t="s">
        <v>32</v>
      </c>
      <c r="C21" s="15">
        <f t="shared" si="0"/>
        <v>607</v>
      </c>
      <c r="D21" s="17">
        <v>509</v>
      </c>
      <c r="E21" s="17">
        <v>35</v>
      </c>
      <c r="F21" s="17">
        <v>27</v>
      </c>
      <c r="G21" s="17">
        <v>0</v>
      </c>
      <c r="H21" s="17">
        <v>1</v>
      </c>
      <c r="I21" s="17">
        <v>0</v>
      </c>
      <c r="J21" s="17">
        <v>27</v>
      </c>
      <c r="K21" s="17">
        <v>5</v>
      </c>
      <c r="L21" s="17">
        <v>0</v>
      </c>
      <c r="M21" s="17">
        <v>3</v>
      </c>
    </row>
    <row r="22" spans="1:13" s="9" customFormat="1" ht="12.75">
      <c r="A22" s="9" t="s">
        <v>30</v>
      </c>
      <c r="B22" s="9" t="s">
        <v>33</v>
      </c>
      <c r="C22" s="15">
        <f t="shared" si="0"/>
        <v>2745</v>
      </c>
      <c r="D22" s="17">
        <v>2184</v>
      </c>
      <c r="E22" s="17">
        <v>73</v>
      </c>
      <c r="F22" s="17">
        <v>305</v>
      </c>
      <c r="G22" s="17">
        <v>1</v>
      </c>
      <c r="H22" s="17">
        <v>1</v>
      </c>
      <c r="I22" s="17">
        <v>0</v>
      </c>
      <c r="J22" s="17">
        <v>175</v>
      </c>
      <c r="K22" s="17">
        <v>6</v>
      </c>
      <c r="L22" s="17">
        <v>0</v>
      </c>
      <c r="M22" s="17">
        <v>0</v>
      </c>
    </row>
    <row r="23" spans="1:13" s="9" customFormat="1" ht="12.75">
      <c r="A23" s="9" t="s">
        <v>30</v>
      </c>
      <c r="B23" s="9" t="s">
        <v>22</v>
      </c>
      <c r="C23" s="15">
        <f t="shared" si="0"/>
        <v>8468</v>
      </c>
      <c r="D23" s="17">
        <v>7007</v>
      </c>
      <c r="E23" s="17">
        <v>420</v>
      </c>
      <c r="F23" s="17">
        <v>512</v>
      </c>
      <c r="G23" s="17">
        <v>3</v>
      </c>
      <c r="H23" s="17">
        <v>123</v>
      </c>
      <c r="I23" s="17">
        <v>0</v>
      </c>
      <c r="J23" s="17">
        <v>294</v>
      </c>
      <c r="K23" s="17">
        <v>109</v>
      </c>
      <c r="L23" s="17">
        <v>0</v>
      </c>
      <c r="M23" s="17">
        <v>0</v>
      </c>
    </row>
    <row r="24" spans="1:13" s="12" customFormat="1" ht="12.75">
      <c r="A24" s="11" t="s">
        <v>34</v>
      </c>
      <c r="C24" s="16">
        <f t="shared" si="0"/>
        <v>13925</v>
      </c>
      <c r="D24" s="16">
        <f>+D20+D21+D22+D23</f>
        <v>11371</v>
      </c>
      <c r="E24" s="16">
        <f aca="true" t="shared" si="5" ref="E24:M24">+E20+E21+E22+E23</f>
        <v>768</v>
      </c>
      <c r="F24" s="16">
        <f t="shared" si="5"/>
        <v>852</v>
      </c>
      <c r="G24" s="16">
        <f t="shared" si="5"/>
        <v>4</v>
      </c>
      <c r="H24" s="16">
        <f t="shared" si="5"/>
        <v>126</v>
      </c>
      <c r="I24" s="16">
        <f t="shared" si="5"/>
        <v>0</v>
      </c>
      <c r="J24" s="16">
        <f t="shared" si="5"/>
        <v>681</v>
      </c>
      <c r="K24" s="16">
        <f t="shared" si="5"/>
        <v>120</v>
      </c>
      <c r="L24" s="16">
        <f t="shared" si="5"/>
        <v>0</v>
      </c>
      <c r="M24" s="16">
        <f t="shared" si="5"/>
        <v>3</v>
      </c>
    </row>
    <row r="25" spans="1:13" s="9" customFormat="1" ht="12.75">
      <c r="A25" s="9" t="s">
        <v>35</v>
      </c>
      <c r="B25" s="9" t="s">
        <v>22</v>
      </c>
      <c r="C25" s="15">
        <f t="shared" si="0"/>
        <v>3826</v>
      </c>
      <c r="D25" s="17">
        <v>3305</v>
      </c>
      <c r="E25" s="17">
        <v>213</v>
      </c>
      <c r="F25" s="17">
        <v>160</v>
      </c>
      <c r="G25" s="17">
        <v>0</v>
      </c>
      <c r="H25" s="17">
        <v>1</v>
      </c>
      <c r="I25" s="17">
        <v>0</v>
      </c>
      <c r="J25" s="17">
        <v>31</v>
      </c>
      <c r="K25" s="17">
        <v>116</v>
      </c>
      <c r="L25" s="17">
        <v>0</v>
      </c>
      <c r="M25" s="17">
        <v>0</v>
      </c>
    </row>
    <row r="26" spans="1:13" s="12" customFormat="1" ht="12.75">
      <c r="A26" s="11" t="s">
        <v>36</v>
      </c>
      <c r="C26" s="16">
        <f t="shared" si="0"/>
        <v>3826</v>
      </c>
      <c r="D26" s="16">
        <f>+D25</f>
        <v>3305</v>
      </c>
      <c r="E26" s="16">
        <f aca="true" t="shared" si="6" ref="E26:M26">+E25</f>
        <v>213</v>
      </c>
      <c r="F26" s="16">
        <f t="shared" si="6"/>
        <v>160</v>
      </c>
      <c r="G26" s="16">
        <f t="shared" si="6"/>
        <v>0</v>
      </c>
      <c r="H26" s="16">
        <f t="shared" si="6"/>
        <v>1</v>
      </c>
      <c r="I26" s="16">
        <f t="shared" si="6"/>
        <v>0</v>
      </c>
      <c r="J26" s="16">
        <f t="shared" si="6"/>
        <v>31</v>
      </c>
      <c r="K26" s="16">
        <f t="shared" si="6"/>
        <v>116</v>
      </c>
      <c r="L26" s="16">
        <f t="shared" si="6"/>
        <v>0</v>
      </c>
      <c r="M26" s="16">
        <f t="shared" si="6"/>
        <v>0</v>
      </c>
    </row>
    <row r="27" spans="1:13" s="9" customFormat="1" ht="12.75">
      <c r="A27" s="9" t="s">
        <v>37</v>
      </c>
      <c r="B27" s="9" t="s">
        <v>17</v>
      </c>
      <c r="C27" s="15">
        <f t="shared" si="0"/>
        <v>51254</v>
      </c>
      <c r="D27" s="17">
        <v>46512</v>
      </c>
      <c r="E27" s="17">
        <v>3888</v>
      </c>
      <c r="F27" s="17">
        <v>299</v>
      </c>
      <c r="G27" s="17">
        <v>7</v>
      </c>
      <c r="H27" s="17">
        <v>3</v>
      </c>
      <c r="I27" s="17">
        <v>0</v>
      </c>
      <c r="J27" s="17">
        <v>78</v>
      </c>
      <c r="K27" s="17">
        <v>343</v>
      </c>
      <c r="L27" s="17">
        <v>123</v>
      </c>
      <c r="M27" s="17">
        <v>1</v>
      </c>
    </row>
    <row r="28" spans="1:13" s="9" customFormat="1" ht="12.75">
      <c r="A28" s="9" t="s">
        <v>37</v>
      </c>
      <c r="B28" s="9" t="s">
        <v>18</v>
      </c>
      <c r="C28" s="15">
        <f t="shared" si="0"/>
        <v>4</v>
      </c>
      <c r="D28" s="15">
        <v>0</v>
      </c>
      <c r="E28" s="15">
        <v>3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s="12" customFormat="1" ht="12.75">
      <c r="A29" s="11" t="s">
        <v>38</v>
      </c>
      <c r="C29" s="16">
        <f t="shared" si="0"/>
        <v>51258</v>
      </c>
      <c r="D29" s="16">
        <f>+D27+D28</f>
        <v>46512</v>
      </c>
      <c r="E29" s="16">
        <f aca="true" t="shared" si="7" ref="E29:M29">+E27+E28</f>
        <v>3891</v>
      </c>
      <c r="F29" s="16">
        <f t="shared" si="7"/>
        <v>300</v>
      </c>
      <c r="G29" s="16">
        <f t="shared" si="7"/>
        <v>7</v>
      </c>
      <c r="H29" s="16">
        <f t="shared" si="7"/>
        <v>3</v>
      </c>
      <c r="I29" s="16">
        <f t="shared" si="7"/>
        <v>0</v>
      </c>
      <c r="J29" s="16">
        <f t="shared" si="7"/>
        <v>78</v>
      </c>
      <c r="K29" s="16">
        <f t="shared" si="7"/>
        <v>343</v>
      </c>
      <c r="L29" s="16">
        <f t="shared" si="7"/>
        <v>123</v>
      </c>
      <c r="M29" s="16">
        <f t="shared" si="7"/>
        <v>1</v>
      </c>
    </row>
    <row r="30" spans="1:13" s="9" customFormat="1" ht="12.75">
      <c r="A30" s="9" t="s">
        <v>39</v>
      </c>
      <c r="B30" s="9" t="s">
        <v>22</v>
      </c>
      <c r="C30" s="15">
        <f t="shared" si="0"/>
        <v>328</v>
      </c>
      <c r="D30" s="17">
        <v>283</v>
      </c>
      <c r="E30" s="17">
        <v>2</v>
      </c>
      <c r="F30" s="17">
        <v>1</v>
      </c>
      <c r="G30" s="17">
        <v>0</v>
      </c>
      <c r="H30" s="17">
        <v>5</v>
      </c>
      <c r="I30" s="17">
        <v>0</v>
      </c>
      <c r="J30" s="17">
        <v>0</v>
      </c>
      <c r="K30" s="17">
        <v>37</v>
      </c>
      <c r="L30" s="17">
        <v>0</v>
      </c>
      <c r="M30" s="17">
        <v>0</v>
      </c>
    </row>
    <row r="31" spans="1:13" s="9" customFormat="1" ht="12.75">
      <c r="A31" s="9" t="s">
        <v>39</v>
      </c>
      <c r="B31" s="9" t="s">
        <v>17</v>
      </c>
      <c r="C31" s="15">
        <f t="shared" si="0"/>
        <v>9964</v>
      </c>
      <c r="D31" s="17">
        <v>5959</v>
      </c>
      <c r="E31" s="17">
        <v>899</v>
      </c>
      <c r="F31" s="17">
        <v>82</v>
      </c>
      <c r="G31" s="17">
        <v>7</v>
      </c>
      <c r="H31" s="17">
        <v>2</v>
      </c>
      <c r="I31" s="17">
        <v>0</v>
      </c>
      <c r="J31" s="17">
        <v>571</v>
      </c>
      <c r="K31" s="17">
        <v>209</v>
      </c>
      <c r="L31" s="17">
        <v>2235</v>
      </c>
      <c r="M31" s="17">
        <v>0</v>
      </c>
    </row>
    <row r="32" spans="1:13" s="9" customFormat="1" ht="12.75">
      <c r="A32" s="9" t="s">
        <v>39</v>
      </c>
      <c r="B32" s="9" t="s">
        <v>18</v>
      </c>
      <c r="C32" s="15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s="12" customFormat="1" ht="12.75">
      <c r="A33" s="11" t="s">
        <v>40</v>
      </c>
      <c r="C33" s="16">
        <f t="shared" si="0"/>
        <v>10292</v>
      </c>
      <c r="D33" s="16">
        <f>+D30+D31+D32</f>
        <v>6242</v>
      </c>
      <c r="E33" s="16">
        <f aca="true" t="shared" si="8" ref="E33:M33">+E30+E31+E32</f>
        <v>901</v>
      </c>
      <c r="F33" s="16">
        <f t="shared" si="8"/>
        <v>83</v>
      </c>
      <c r="G33" s="16">
        <f t="shared" si="8"/>
        <v>7</v>
      </c>
      <c r="H33" s="16">
        <f t="shared" si="8"/>
        <v>7</v>
      </c>
      <c r="I33" s="16">
        <f t="shared" si="8"/>
        <v>0</v>
      </c>
      <c r="J33" s="16">
        <f t="shared" si="8"/>
        <v>571</v>
      </c>
      <c r="K33" s="16">
        <f t="shared" si="8"/>
        <v>246</v>
      </c>
      <c r="L33" s="16">
        <f t="shared" si="8"/>
        <v>2235</v>
      </c>
      <c r="M33" s="16">
        <f t="shared" si="8"/>
        <v>0</v>
      </c>
    </row>
    <row r="34" spans="1:13" s="9" customFormat="1" ht="12.75">
      <c r="A34" s="9" t="s">
        <v>41</v>
      </c>
      <c r="B34" s="9" t="s">
        <v>17</v>
      </c>
      <c r="C34" s="15">
        <f t="shared" si="0"/>
        <v>44786</v>
      </c>
      <c r="D34" s="17">
        <v>35743</v>
      </c>
      <c r="E34" s="17">
        <v>6122</v>
      </c>
      <c r="F34" s="17">
        <v>467</v>
      </c>
      <c r="G34" s="17">
        <v>9</v>
      </c>
      <c r="H34" s="17">
        <v>5</v>
      </c>
      <c r="I34" s="17">
        <v>0</v>
      </c>
      <c r="J34" s="17">
        <v>634</v>
      </c>
      <c r="K34" s="17">
        <v>313</v>
      </c>
      <c r="L34" s="17">
        <v>1493</v>
      </c>
      <c r="M34" s="17">
        <v>0</v>
      </c>
    </row>
    <row r="35" spans="1:13" s="9" customFormat="1" ht="12.75">
      <c r="A35" s="9" t="s">
        <v>41</v>
      </c>
      <c r="B35" s="9" t="s">
        <v>18</v>
      </c>
      <c r="C35" s="15">
        <f t="shared" si="0"/>
        <v>18</v>
      </c>
      <c r="D35" s="15">
        <v>0</v>
      </c>
      <c r="E35" s="15">
        <v>1</v>
      </c>
      <c r="F35" s="15">
        <v>17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s="12" customFormat="1" ht="12.75">
      <c r="A36" s="11" t="s">
        <v>42</v>
      </c>
      <c r="C36" s="16">
        <f t="shared" si="0"/>
        <v>44804</v>
      </c>
      <c r="D36" s="16">
        <f>+D34+D35</f>
        <v>35743</v>
      </c>
      <c r="E36" s="16">
        <f aca="true" t="shared" si="9" ref="E36:M36">+E34+E35</f>
        <v>6123</v>
      </c>
      <c r="F36" s="16">
        <f t="shared" si="9"/>
        <v>484</v>
      </c>
      <c r="G36" s="16">
        <f t="shared" si="9"/>
        <v>9</v>
      </c>
      <c r="H36" s="16">
        <f t="shared" si="9"/>
        <v>5</v>
      </c>
      <c r="I36" s="16">
        <f t="shared" si="9"/>
        <v>0</v>
      </c>
      <c r="J36" s="16">
        <f t="shared" si="9"/>
        <v>634</v>
      </c>
      <c r="K36" s="16">
        <f t="shared" si="9"/>
        <v>313</v>
      </c>
      <c r="L36" s="16">
        <f t="shared" si="9"/>
        <v>1493</v>
      </c>
      <c r="M36" s="16">
        <f t="shared" si="9"/>
        <v>0</v>
      </c>
    </row>
    <row r="37" spans="1:13" s="9" customFormat="1" ht="12.75">
      <c r="A37" s="9" t="s">
        <v>43</v>
      </c>
      <c r="B37" s="9" t="s">
        <v>17</v>
      </c>
      <c r="C37" s="15">
        <f t="shared" si="0"/>
        <v>49626</v>
      </c>
      <c r="D37" s="17">
        <v>37700</v>
      </c>
      <c r="E37" s="17">
        <v>5862</v>
      </c>
      <c r="F37" s="17">
        <v>538</v>
      </c>
      <c r="G37" s="17">
        <v>0</v>
      </c>
      <c r="H37" s="17">
        <v>1671</v>
      </c>
      <c r="I37" s="17">
        <v>1</v>
      </c>
      <c r="J37" s="17">
        <v>361</v>
      </c>
      <c r="K37" s="17">
        <v>3493</v>
      </c>
      <c r="L37" s="17">
        <v>0</v>
      </c>
      <c r="M37" s="17">
        <v>0</v>
      </c>
    </row>
    <row r="38" spans="1:13" s="9" customFormat="1" ht="12.75">
      <c r="A38" s="9" t="s">
        <v>43</v>
      </c>
      <c r="B38" s="9" t="s">
        <v>18</v>
      </c>
      <c r="C38" s="15">
        <f t="shared" si="0"/>
        <v>5</v>
      </c>
      <c r="D38" s="15">
        <v>0</v>
      </c>
      <c r="E38" s="15">
        <v>4</v>
      </c>
      <c r="F38" s="15">
        <v>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1:13" s="12" customFormat="1" ht="12.75">
      <c r="A39" s="11" t="s">
        <v>44</v>
      </c>
      <c r="C39" s="16">
        <f t="shared" si="0"/>
        <v>49631</v>
      </c>
      <c r="D39" s="16">
        <f>+D37+D38</f>
        <v>37700</v>
      </c>
      <c r="E39" s="16">
        <f aca="true" t="shared" si="10" ref="E39:M39">+E37+E38</f>
        <v>5866</v>
      </c>
      <c r="F39" s="16">
        <f t="shared" si="10"/>
        <v>539</v>
      </c>
      <c r="G39" s="16">
        <f t="shared" si="10"/>
        <v>0</v>
      </c>
      <c r="H39" s="16">
        <f t="shared" si="10"/>
        <v>1671</v>
      </c>
      <c r="I39" s="16">
        <f t="shared" si="10"/>
        <v>1</v>
      </c>
      <c r="J39" s="16">
        <f t="shared" si="10"/>
        <v>361</v>
      </c>
      <c r="K39" s="16">
        <f t="shared" si="10"/>
        <v>3493</v>
      </c>
      <c r="L39" s="16">
        <f t="shared" si="10"/>
        <v>0</v>
      </c>
      <c r="M39" s="16">
        <f t="shared" si="10"/>
        <v>0</v>
      </c>
    </row>
    <row r="40" spans="1:13" s="9" customFormat="1" ht="12.75">
      <c r="A40" s="9" t="s">
        <v>45</v>
      </c>
      <c r="B40" s="9" t="s">
        <v>17</v>
      </c>
      <c r="C40" s="15">
        <f t="shared" si="0"/>
        <v>8437</v>
      </c>
      <c r="D40" s="17">
        <v>6652</v>
      </c>
      <c r="E40" s="17">
        <v>1260</v>
      </c>
      <c r="F40" s="17">
        <v>66</v>
      </c>
      <c r="G40" s="17">
        <v>0</v>
      </c>
      <c r="H40" s="17">
        <v>15</v>
      </c>
      <c r="I40" s="17">
        <v>0</v>
      </c>
      <c r="J40" s="17">
        <v>210</v>
      </c>
      <c r="K40" s="17">
        <v>234</v>
      </c>
      <c r="L40" s="17">
        <v>0</v>
      </c>
      <c r="M40" s="17">
        <v>0</v>
      </c>
    </row>
    <row r="41" spans="1:13" s="12" customFormat="1" ht="12.75">
      <c r="A41" s="11" t="s">
        <v>46</v>
      </c>
      <c r="C41" s="16">
        <f t="shared" si="0"/>
        <v>8437</v>
      </c>
      <c r="D41" s="16">
        <f>+D40</f>
        <v>6652</v>
      </c>
      <c r="E41" s="16">
        <f aca="true" t="shared" si="11" ref="E41:M41">+E40</f>
        <v>1260</v>
      </c>
      <c r="F41" s="16">
        <f t="shared" si="11"/>
        <v>66</v>
      </c>
      <c r="G41" s="16">
        <f t="shared" si="11"/>
        <v>0</v>
      </c>
      <c r="H41" s="16">
        <f t="shared" si="11"/>
        <v>15</v>
      </c>
      <c r="I41" s="16">
        <f t="shared" si="11"/>
        <v>0</v>
      </c>
      <c r="J41" s="16">
        <f t="shared" si="11"/>
        <v>210</v>
      </c>
      <c r="K41" s="16">
        <f t="shared" si="11"/>
        <v>234</v>
      </c>
      <c r="L41" s="16">
        <f t="shared" si="11"/>
        <v>0</v>
      </c>
      <c r="M41" s="16">
        <f t="shared" si="11"/>
        <v>0</v>
      </c>
    </row>
    <row r="42" spans="1:13" s="9" customFormat="1" ht="12.75">
      <c r="A42" s="9" t="s">
        <v>47</v>
      </c>
      <c r="B42" s="9" t="s">
        <v>31</v>
      </c>
      <c r="C42" s="15">
        <f t="shared" si="0"/>
        <v>12479</v>
      </c>
      <c r="D42" s="17">
        <v>10132</v>
      </c>
      <c r="E42" s="17">
        <v>2110</v>
      </c>
      <c r="F42" s="17">
        <v>45</v>
      </c>
      <c r="G42" s="17">
        <v>0</v>
      </c>
      <c r="H42" s="17">
        <v>1</v>
      </c>
      <c r="I42" s="17">
        <v>0</v>
      </c>
      <c r="J42" s="17">
        <v>191</v>
      </c>
      <c r="K42" s="17">
        <v>0</v>
      </c>
      <c r="L42" s="17">
        <v>0</v>
      </c>
      <c r="M42" s="17">
        <v>0</v>
      </c>
    </row>
    <row r="43" spans="1:13" s="9" customFormat="1" ht="12.75">
      <c r="A43" s="9" t="s">
        <v>47</v>
      </c>
      <c r="B43" s="9" t="s">
        <v>48</v>
      </c>
      <c r="C43" s="15">
        <f t="shared" si="0"/>
        <v>4331</v>
      </c>
      <c r="D43" s="17">
        <v>2867</v>
      </c>
      <c r="E43" s="17">
        <v>179</v>
      </c>
      <c r="F43" s="17">
        <v>60</v>
      </c>
      <c r="G43" s="17">
        <v>1</v>
      </c>
      <c r="H43" s="17">
        <v>1</v>
      </c>
      <c r="I43" s="17">
        <v>0</v>
      </c>
      <c r="J43" s="17">
        <v>524</v>
      </c>
      <c r="K43" s="17">
        <v>0</v>
      </c>
      <c r="L43" s="17">
        <v>699</v>
      </c>
      <c r="M43" s="17">
        <v>0</v>
      </c>
    </row>
    <row r="44" spans="1:13" s="9" customFormat="1" ht="12.75">
      <c r="A44" s="9" t="s">
        <v>47</v>
      </c>
      <c r="B44" s="9" t="s">
        <v>32</v>
      </c>
      <c r="C44" s="15">
        <f t="shared" si="0"/>
        <v>736</v>
      </c>
      <c r="D44" s="17">
        <v>603</v>
      </c>
      <c r="E44" s="17">
        <v>55</v>
      </c>
      <c r="F44" s="17">
        <v>36</v>
      </c>
      <c r="G44" s="17">
        <v>0</v>
      </c>
      <c r="H44" s="17">
        <v>1</v>
      </c>
      <c r="I44" s="17">
        <v>0</v>
      </c>
      <c r="J44" s="17">
        <v>20</v>
      </c>
      <c r="K44" s="17">
        <v>8</v>
      </c>
      <c r="L44" s="17">
        <v>13</v>
      </c>
      <c r="M44" s="17">
        <v>0</v>
      </c>
    </row>
    <row r="45" spans="1:13" s="9" customFormat="1" ht="12.75">
      <c r="A45" s="9" t="s">
        <v>47</v>
      </c>
      <c r="B45" s="9" t="s">
        <v>18</v>
      </c>
      <c r="C45" s="15">
        <f t="shared" si="0"/>
        <v>2</v>
      </c>
      <c r="D45" s="15">
        <v>0</v>
      </c>
      <c r="E45" s="15">
        <v>1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</row>
    <row r="46" spans="1:13" s="12" customFormat="1" ht="12.75">
      <c r="A46" s="11" t="s">
        <v>49</v>
      </c>
      <c r="C46" s="16">
        <f t="shared" si="0"/>
        <v>17548</v>
      </c>
      <c r="D46" s="16">
        <f>+D42+D43+D44+D45</f>
        <v>13602</v>
      </c>
      <c r="E46" s="16">
        <f aca="true" t="shared" si="12" ref="E46:M46">+E42+E43+E44+E45</f>
        <v>2345</v>
      </c>
      <c r="F46" s="16">
        <f t="shared" si="12"/>
        <v>142</v>
      </c>
      <c r="G46" s="16">
        <f t="shared" si="12"/>
        <v>1</v>
      </c>
      <c r="H46" s="16">
        <f t="shared" si="12"/>
        <v>3</v>
      </c>
      <c r="I46" s="16">
        <f t="shared" si="12"/>
        <v>0</v>
      </c>
      <c r="J46" s="16">
        <f t="shared" si="12"/>
        <v>735</v>
      </c>
      <c r="K46" s="16">
        <f t="shared" si="12"/>
        <v>8</v>
      </c>
      <c r="L46" s="16">
        <f t="shared" si="12"/>
        <v>712</v>
      </c>
      <c r="M46" s="16">
        <f t="shared" si="12"/>
        <v>0</v>
      </c>
    </row>
    <row r="47" spans="1:13" s="9" customFormat="1" ht="12.75">
      <c r="A47" s="9" t="s">
        <v>50</v>
      </c>
      <c r="B47" s="9" t="s">
        <v>17</v>
      </c>
      <c r="C47" s="15">
        <f t="shared" si="0"/>
        <v>10462</v>
      </c>
      <c r="D47" s="17">
        <v>7145</v>
      </c>
      <c r="E47" s="17">
        <v>1210</v>
      </c>
      <c r="F47" s="17">
        <v>69</v>
      </c>
      <c r="G47" s="17">
        <v>7</v>
      </c>
      <c r="H47" s="17">
        <v>3</v>
      </c>
      <c r="I47" s="17">
        <v>0</v>
      </c>
      <c r="J47" s="17">
        <v>496</v>
      </c>
      <c r="K47" s="17">
        <v>149</v>
      </c>
      <c r="L47" s="17">
        <v>1383</v>
      </c>
      <c r="M47" s="17">
        <v>0</v>
      </c>
    </row>
    <row r="48" spans="1:13" s="12" customFormat="1" ht="12.75">
      <c r="A48" s="11" t="s">
        <v>51</v>
      </c>
      <c r="C48" s="16">
        <f t="shared" si="0"/>
        <v>10462</v>
      </c>
      <c r="D48" s="16">
        <f>+D47</f>
        <v>7145</v>
      </c>
      <c r="E48" s="16">
        <f aca="true" t="shared" si="13" ref="E48:M48">+E47</f>
        <v>1210</v>
      </c>
      <c r="F48" s="16">
        <f t="shared" si="13"/>
        <v>69</v>
      </c>
      <c r="G48" s="16">
        <f t="shared" si="13"/>
        <v>7</v>
      </c>
      <c r="H48" s="16">
        <f t="shared" si="13"/>
        <v>3</v>
      </c>
      <c r="I48" s="16">
        <f t="shared" si="13"/>
        <v>0</v>
      </c>
      <c r="J48" s="16">
        <f t="shared" si="13"/>
        <v>496</v>
      </c>
      <c r="K48" s="16">
        <f t="shared" si="13"/>
        <v>149</v>
      </c>
      <c r="L48" s="16">
        <f t="shared" si="13"/>
        <v>1383</v>
      </c>
      <c r="M48" s="16">
        <f t="shared" si="13"/>
        <v>0</v>
      </c>
    </row>
    <row r="49" spans="1:13" s="9" customFormat="1" ht="12.75">
      <c r="A49" s="9" t="s">
        <v>52</v>
      </c>
      <c r="B49" s="9" t="s">
        <v>33</v>
      </c>
      <c r="C49" s="15">
        <f t="shared" si="0"/>
        <v>12370</v>
      </c>
      <c r="D49" s="17">
        <v>9824</v>
      </c>
      <c r="E49" s="17">
        <v>288</v>
      </c>
      <c r="F49" s="17">
        <v>753</v>
      </c>
      <c r="G49" s="17">
        <v>1</v>
      </c>
      <c r="H49" s="17">
        <v>1</v>
      </c>
      <c r="I49" s="17">
        <v>0</v>
      </c>
      <c r="J49" s="17">
        <v>1494</v>
      </c>
      <c r="K49" s="17">
        <v>9</v>
      </c>
      <c r="L49" s="17">
        <v>0</v>
      </c>
      <c r="M49" s="17">
        <v>0</v>
      </c>
    </row>
    <row r="50" spans="1:13" s="9" customFormat="1" ht="12.75">
      <c r="A50" s="9" t="s">
        <v>52</v>
      </c>
      <c r="B50" s="9" t="s">
        <v>22</v>
      </c>
      <c r="C50" s="15">
        <f t="shared" si="0"/>
        <v>25527</v>
      </c>
      <c r="D50" s="17">
        <v>21139</v>
      </c>
      <c r="E50" s="17">
        <v>2311</v>
      </c>
      <c r="F50" s="17">
        <v>1279</v>
      </c>
      <c r="G50" s="17">
        <v>7</v>
      </c>
      <c r="H50" s="17">
        <v>258</v>
      </c>
      <c r="I50" s="17">
        <v>0</v>
      </c>
      <c r="J50" s="17">
        <v>286</v>
      </c>
      <c r="K50" s="17">
        <v>247</v>
      </c>
      <c r="L50" s="17">
        <v>0</v>
      </c>
      <c r="M50" s="17">
        <v>0</v>
      </c>
    </row>
    <row r="51" spans="1:13" s="9" customFormat="1" ht="12.75">
      <c r="A51" s="9" t="s">
        <v>52</v>
      </c>
      <c r="B51" s="9" t="s">
        <v>18</v>
      </c>
      <c r="C51" s="15">
        <f t="shared" si="0"/>
        <v>4</v>
      </c>
      <c r="D51" s="15">
        <v>0</v>
      </c>
      <c r="E51" s="15">
        <v>4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</row>
    <row r="52" spans="1:13" s="12" customFormat="1" ht="12.75">
      <c r="A52" s="11" t="s">
        <v>53</v>
      </c>
      <c r="C52" s="16">
        <f t="shared" si="0"/>
        <v>37901</v>
      </c>
      <c r="D52" s="16">
        <f>+D49+D50+D51</f>
        <v>30963</v>
      </c>
      <c r="E52" s="16">
        <f aca="true" t="shared" si="14" ref="E52:M52">+E49+E50+E51</f>
        <v>2603</v>
      </c>
      <c r="F52" s="16">
        <f t="shared" si="14"/>
        <v>2032</v>
      </c>
      <c r="G52" s="16">
        <f t="shared" si="14"/>
        <v>8</v>
      </c>
      <c r="H52" s="16">
        <f t="shared" si="14"/>
        <v>259</v>
      </c>
      <c r="I52" s="16">
        <f t="shared" si="14"/>
        <v>0</v>
      </c>
      <c r="J52" s="16">
        <f t="shared" si="14"/>
        <v>1780</v>
      </c>
      <c r="K52" s="16">
        <f t="shared" si="14"/>
        <v>256</v>
      </c>
      <c r="L52" s="16">
        <f t="shared" si="14"/>
        <v>0</v>
      </c>
      <c r="M52" s="16">
        <f t="shared" si="14"/>
        <v>0</v>
      </c>
    </row>
    <row r="53" spans="1:13" s="9" customFormat="1" ht="12.75">
      <c r="A53" s="9" t="s">
        <v>54</v>
      </c>
      <c r="B53" s="9" t="s">
        <v>17</v>
      </c>
      <c r="C53" s="15">
        <f t="shared" si="0"/>
        <v>61613</v>
      </c>
      <c r="D53" s="17">
        <v>49547</v>
      </c>
      <c r="E53" s="17">
        <v>5893</v>
      </c>
      <c r="F53" s="17">
        <v>435</v>
      </c>
      <c r="G53" s="17">
        <v>7</v>
      </c>
      <c r="H53" s="17">
        <v>3</v>
      </c>
      <c r="I53" s="17">
        <v>0</v>
      </c>
      <c r="J53" s="17">
        <v>346</v>
      </c>
      <c r="K53" s="17">
        <v>567</v>
      </c>
      <c r="L53" s="17">
        <v>4815</v>
      </c>
      <c r="M53" s="17">
        <v>0</v>
      </c>
    </row>
    <row r="54" spans="1:13" s="9" customFormat="1" ht="12.75">
      <c r="A54" s="9" t="s">
        <v>54</v>
      </c>
      <c r="B54" s="9" t="s">
        <v>55</v>
      </c>
      <c r="C54" s="15">
        <f t="shared" si="0"/>
        <v>1432</v>
      </c>
      <c r="D54" s="17">
        <v>1273</v>
      </c>
      <c r="E54" s="17">
        <v>93</v>
      </c>
      <c r="F54" s="17">
        <v>7</v>
      </c>
      <c r="G54" s="17">
        <v>1</v>
      </c>
      <c r="H54" s="17">
        <v>1</v>
      </c>
      <c r="I54" s="17">
        <v>0</v>
      </c>
      <c r="J54" s="17">
        <v>0</v>
      </c>
      <c r="K54" s="17">
        <v>32</v>
      </c>
      <c r="L54" s="17">
        <v>25</v>
      </c>
      <c r="M54" s="17">
        <v>0</v>
      </c>
    </row>
    <row r="55" spans="1:13" s="9" customFormat="1" ht="12.75">
      <c r="A55" s="9" t="s">
        <v>54</v>
      </c>
      <c r="B55" s="9" t="s">
        <v>18</v>
      </c>
      <c r="C55" s="15">
        <f t="shared" si="0"/>
        <v>8</v>
      </c>
      <c r="D55" s="15">
        <v>0</v>
      </c>
      <c r="E55" s="15">
        <v>2</v>
      </c>
      <c r="F55" s="15">
        <v>6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</row>
    <row r="56" spans="1:13" s="12" customFormat="1" ht="12.75">
      <c r="A56" s="11" t="s">
        <v>56</v>
      </c>
      <c r="C56" s="16">
        <f t="shared" si="0"/>
        <v>63053</v>
      </c>
      <c r="D56" s="16">
        <f>+D53+D54+D55</f>
        <v>50820</v>
      </c>
      <c r="E56" s="16">
        <f aca="true" t="shared" si="15" ref="E56:M56">+E53+E54+E55</f>
        <v>5988</v>
      </c>
      <c r="F56" s="16">
        <f t="shared" si="15"/>
        <v>448</v>
      </c>
      <c r="G56" s="16">
        <f t="shared" si="15"/>
        <v>8</v>
      </c>
      <c r="H56" s="16">
        <f t="shared" si="15"/>
        <v>4</v>
      </c>
      <c r="I56" s="16">
        <f t="shared" si="15"/>
        <v>0</v>
      </c>
      <c r="J56" s="16">
        <f t="shared" si="15"/>
        <v>346</v>
      </c>
      <c r="K56" s="16">
        <f t="shared" si="15"/>
        <v>599</v>
      </c>
      <c r="L56" s="16">
        <f t="shared" si="15"/>
        <v>4840</v>
      </c>
      <c r="M56" s="16">
        <f t="shared" si="15"/>
        <v>0</v>
      </c>
    </row>
    <row r="57" spans="1:13" s="9" customFormat="1" ht="12.75">
      <c r="A57" s="9" t="s">
        <v>57</v>
      </c>
      <c r="B57" s="9" t="s">
        <v>58</v>
      </c>
      <c r="C57" s="15">
        <f t="shared" si="0"/>
        <v>374</v>
      </c>
      <c r="D57" s="17">
        <v>275</v>
      </c>
      <c r="E57" s="17">
        <v>18</v>
      </c>
      <c r="F57" s="17">
        <v>3</v>
      </c>
      <c r="G57" s="17">
        <v>0</v>
      </c>
      <c r="H57" s="17">
        <v>1</v>
      </c>
      <c r="I57" s="17">
        <v>0</v>
      </c>
      <c r="J57" s="17">
        <v>76</v>
      </c>
      <c r="K57" s="17">
        <v>0</v>
      </c>
      <c r="L57" s="17">
        <v>0</v>
      </c>
      <c r="M57" s="17">
        <v>1</v>
      </c>
    </row>
    <row r="58" spans="1:13" s="9" customFormat="1" ht="12.75">
      <c r="A58" s="9" t="s">
        <v>57</v>
      </c>
      <c r="B58" s="9" t="s">
        <v>31</v>
      </c>
      <c r="C58" s="15">
        <f t="shared" si="0"/>
        <v>135</v>
      </c>
      <c r="D58" s="17">
        <v>95</v>
      </c>
      <c r="E58" s="17">
        <v>3</v>
      </c>
      <c r="F58" s="17">
        <v>0</v>
      </c>
      <c r="G58" s="17">
        <v>0</v>
      </c>
      <c r="H58" s="17">
        <v>1</v>
      </c>
      <c r="I58" s="17">
        <v>0</v>
      </c>
      <c r="J58" s="17">
        <v>36</v>
      </c>
      <c r="K58" s="17">
        <v>0</v>
      </c>
      <c r="L58" s="17">
        <v>0</v>
      </c>
      <c r="M58" s="17">
        <v>0</v>
      </c>
    </row>
    <row r="59" spans="1:13" s="9" customFormat="1" ht="12.75">
      <c r="A59" s="9" t="s">
        <v>57</v>
      </c>
      <c r="B59" s="9" t="s">
        <v>48</v>
      </c>
      <c r="C59" s="15">
        <f t="shared" si="0"/>
        <v>211</v>
      </c>
      <c r="D59" s="17">
        <v>68</v>
      </c>
      <c r="E59" s="17">
        <v>8</v>
      </c>
      <c r="F59" s="17">
        <v>6</v>
      </c>
      <c r="G59" s="17">
        <v>0</v>
      </c>
      <c r="H59" s="17">
        <v>0</v>
      </c>
      <c r="I59" s="17">
        <v>0</v>
      </c>
      <c r="J59" s="17">
        <v>60</v>
      </c>
      <c r="K59" s="17">
        <v>0</v>
      </c>
      <c r="L59" s="17">
        <v>69</v>
      </c>
      <c r="M59" s="17">
        <v>0</v>
      </c>
    </row>
    <row r="60" spans="1:13" s="9" customFormat="1" ht="12.75">
      <c r="A60" s="9" t="s">
        <v>57</v>
      </c>
      <c r="B60" s="9" t="s">
        <v>33</v>
      </c>
      <c r="C60" s="15">
        <f t="shared" si="0"/>
        <v>559</v>
      </c>
      <c r="D60" s="17">
        <v>432</v>
      </c>
      <c r="E60" s="17">
        <v>13</v>
      </c>
      <c r="F60" s="17">
        <v>25</v>
      </c>
      <c r="G60" s="17">
        <v>1</v>
      </c>
      <c r="H60" s="17">
        <v>1</v>
      </c>
      <c r="I60" s="17">
        <v>0</v>
      </c>
      <c r="J60" s="17">
        <v>85</v>
      </c>
      <c r="K60" s="17">
        <v>2</v>
      </c>
      <c r="L60" s="17">
        <v>0</v>
      </c>
      <c r="M60" s="17">
        <v>0</v>
      </c>
    </row>
    <row r="61" spans="1:13" s="9" customFormat="1" ht="12.75">
      <c r="A61" s="9" t="s">
        <v>57</v>
      </c>
      <c r="B61" s="9" t="s">
        <v>22</v>
      </c>
      <c r="C61" s="15">
        <f t="shared" si="0"/>
        <v>4687</v>
      </c>
      <c r="D61" s="17">
        <v>3790</v>
      </c>
      <c r="E61" s="17">
        <v>249</v>
      </c>
      <c r="F61" s="17">
        <v>251</v>
      </c>
      <c r="G61" s="17">
        <v>0</v>
      </c>
      <c r="H61" s="17">
        <v>1</v>
      </c>
      <c r="I61" s="17">
        <v>0</v>
      </c>
      <c r="J61" s="17">
        <v>286</v>
      </c>
      <c r="K61" s="17">
        <v>110</v>
      </c>
      <c r="L61" s="17">
        <v>0</v>
      </c>
      <c r="M61" s="17">
        <v>0</v>
      </c>
    </row>
    <row r="62" spans="1:13" s="12" customFormat="1" ht="12.75">
      <c r="A62" s="11" t="s">
        <v>59</v>
      </c>
      <c r="C62" s="16">
        <f t="shared" si="0"/>
        <v>5966</v>
      </c>
      <c r="D62" s="16">
        <f>+D57+D58+D59+D60+D61</f>
        <v>4660</v>
      </c>
      <c r="E62" s="16">
        <f aca="true" t="shared" si="16" ref="E62:M62">+E57+E58+E59+E60+E61</f>
        <v>291</v>
      </c>
      <c r="F62" s="16">
        <f t="shared" si="16"/>
        <v>285</v>
      </c>
      <c r="G62" s="16">
        <f t="shared" si="16"/>
        <v>1</v>
      </c>
      <c r="H62" s="16">
        <f t="shared" si="16"/>
        <v>4</v>
      </c>
      <c r="I62" s="16">
        <f t="shared" si="16"/>
        <v>0</v>
      </c>
      <c r="J62" s="16">
        <f t="shared" si="16"/>
        <v>543</v>
      </c>
      <c r="K62" s="16">
        <f t="shared" si="16"/>
        <v>112</v>
      </c>
      <c r="L62" s="16">
        <f t="shared" si="16"/>
        <v>69</v>
      </c>
      <c r="M62" s="16">
        <f t="shared" si="16"/>
        <v>1</v>
      </c>
    </row>
    <row r="63" spans="1:13" s="9" customFormat="1" ht="12.75">
      <c r="A63" s="9" t="s">
        <v>60</v>
      </c>
      <c r="B63" s="9" t="s">
        <v>17</v>
      </c>
      <c r="C63" s="15">
        <f t="shared" si="0"/>
        <v>14849</v>
      </c>
      <c r="D63" s="17">
        <v>11302</v>
      </c>
      <c r="E63" s="17">
        <v>1769</v>
      </c>
      <c r="F63" s="17">
        <v>147</v>
      </c>
      <c r="G63" s="17">
        <v>2</v>
      </c>
      <c r="H63" s="17">
        <v>4</v>
      </c>
      <c r="I63" s="17">
        <v>0</v>
      </c>
      <c r="J63" s="17">
        <v>420</v>
      </c>
      <c r="K63" s="17">
        <v>184</v>
      </c>
      <c r="L63" s="17">
        <v>1021</v>
      </c>
      <c r="M63" s="17">
        <v>0</v>
      </c>
    </row>
    <row r="64" spans="1:13" s="9" customFormat="1" ht="12.75">
      <c r="A64" s="9" t="s">
        <v>60</v>
      </c>
      <c r="B64" s="9" t="s">
        <v>18</v>
      </c>
      <c r="C64" s="15">
        <f t="shared" si="0"/>
        <v>4</v>
      </c>
      <c r="D64" s="15">
        <v>0</v>
      </c>
      <c r="E64" s="15">
        <v>0</v>
      </c>
      <c r="F64" s="15">
        <v>4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</row>
    <row r="65" spans="1:13" s="12" customFormat="1" ht="12.75">
      <c r="A65" s="11" t="s">
        <v>61</v>
      </c>
      <c r="C65" s="16">
        <f t="shared" si="0"/>
        <v>14853</v>
      </c>
      <c r="D65" s="16">
        <f>+D63+D64</f>
        <v>11302</v>
      </c>
      <c r="E65" s="16">
        <f aca="true" t="shared" si="17" ref="E65:M65">+E63+E64</f>
        <v>1769</v>
      </c>
      <c r="F65" s="16">
        <f t="shared" si="17"/>
        <v>151</v>
      </c>
      <c r="G65" s="16">
        <f t="shared" si="17"/>
        <v>2</v>
      </c>
      <c r="H65" s="16">
        <f t="shared" si="17"/>
        <v>4</v>
      </c>
      <c r="I65" s="16">
        <f t="shared" si="17"/>
        <v>0</v>
      </c>
      <c r="J65" s="16">
        <f t="shared" si="17"/>
        <v>420</v>
      </c>
      <c r="K65" s="16">
        <f t="shared" si="17"/>
        <v>184</v>
      </c>
      <c r="L65" s="16">
        <f t="shared" si="17"/>
        <v>1021</v>
      </c>
      <c r="M65" s="16">
        <f t="shared" si="17"/>
        <v>0</v>
      </c>
    </row>
    <row r="66" spans="1:13" s="9" customFormat="1" ht="12.75">
      <c r="A66" s="9" t="s">
        <v>62</v>
      </c>
      <c r="B66" s="9" t="s">
        <v>17</v>
      </c>
      <c r="C66" s="15">
        <f t="shared" si="0"/>
        <v>9257</v>
      </c>
      <c r="D66" s="17">
        <v>6202</v>
      </c>
      <c r="E66" s="17">
        <v>1066</v>
      </c>
      <c r="F66" s="17">
        <v>75</v>
      </c>
      <c r="G66" s="17">
        <v>2</v>
      </c>
      <c r="H66" s="17">
        <v>3</v>
      </c>
      <c r="I66" s="17">
        <v>0</v>
      </c>
      <c r="J66" s="17">
        <v>593</v>
      </c>
      <c r="K66" s="17">
        <v>129</v>
      </c>
      <c r="L66" s="17">
        <v>1187</v>
      </c>
      <c r="M66" s="17">
        <v>0</v>
      </c>
    </row>
    <row r="67" spans="1:13" s="9" customFormat="1" ht="12.75">
      <c r="A67" s="9" t="s">
        <v>62</v>
      </c>
      <c r="B67" s="9" t="s">
        <v>18</v>
      </c>
      <c r="C67" s="15">
        <f t="shared" si="0"/>
        <v>1</v>
      </c>
      <c r="D67" s="15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</row>
    <row r="68" spans="1:13" s="12" customFormat="1" ht="12.75">
      <c r="A68" s="11" t="s">
        <v>63</v>
      </c>
      <c r="C68" s="16">
        <f t="shared" si="0"/>
        <v>9258</v>
      </c>
      <c r="D68" s="16">
        <f>+D66+D67</f>
        <v>6202</v>
      </c>
      <c r="E68" s="16">
        <f aca="true" t="shared" si="18" ref="E68:M68">+E66+E67</f>
        <v>1066</v>
      </c>
      <c r="F68" s="16">
        <f t="shared" si="18"/>
        <v>76</v>
      </c>
      <c r="G68" s="16">
        <f t="shared" si="18"/>
        <v>2</v>
      </c>
      <c r="H68" s="16">
        <f t="shared" si="18"/>
        <v>3</v>
      </c>
      <c r="I68" s="16">
        <f t="shared" si="18"/>
        <v>0</v>
      </c>
      <c r="J68" s="16">
        <f t="shared" si="18"/>
        <v>593</v>
      </c>
      <c r="K68" s="16">
        <f t="shared" si="18"/>
        <v>129</v>
      </c>
      <c r="L68" s="16">
        <f t="shared" si="18"/>
        <v>1187</v>
      </c>
      <c r="M68" s="16">
        <f t="shared" si="18"/>
        <v>0</v>
      </c>
    </row>
    <row r="69" spans="3:13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13" customFormat="1" ht="12.75">
      <c r="A70" s="3" t="s">
        <v>64</v>
      </c>
      <c r="C70" s="2">
        <f>+C7+C17+C27+C31+C34+C37+C40+C47+C53+C63+C66</f>
        <v>412383</v>
      </c>
      <c r="D70" s="2">
        <f aca="true" t="shared" si="19" ref="D70:M70">+D7+D17+D27+D31+D34+D37+D40+D47+D53+D63+D66</f>
        <v>333646</v>
      </c>
      <c r="E70" s="2">
        <f t="shared" si="19"/>
        <v>48728</v>
      </c>
      <c r="F70" s="2">
        <f t="shared" si="19"/>
        <v>3843</v>
      </c>
      <c r="G70" s="2">
        <f t="shared" si="19"/>
        <v>50</v>
      </c>
      <c r="H70" s="2">
        <f t="shared" si="19"/>
        <v>1721</v>
      </c>
      <c r="I70" s="2">
        <f t="shared" si="19"/>
        <v>3</v>
      </c>
      <c r="J70" s="2">
        <f t="shared" si="19"/>
        <v>4022</v>
      </c>
      <c r="K70" s="2">
        <f t="shared" si="19"/>
        <v>6580</v>
      </c>
      <c r="L70" s="2">
        <f t="shared" si="19"/>
        <v>13789</v>
      </c>
      <c r="M70" s="2">
        <f t="shared" si="19"/>
        <v>1</v>
      </c>
    </row>
    <row r="71" spans="1:13" s="13" customFormat="1" ht="12.75">
      <c r="A71" s="3" t="s">
        <v>65</v>
      </c>
      <c r="C71" s="2">
        <f>+C11+C23+C25+C30+C50+C61</f>
        <v>43041</v>
      </c>
      <c r="D71" s="2">
        <f aca="true" t="shared" si="20" ref="D71:M71">+D11+D23+D25+D30+D50+D61</f>
        <v>35693</v>
      </c>
      <c r="E71" s="2">
        <f t="shared" si="20"/>
        <v>3202</v>
      </c>
      <c r="F71" s="2">
        <f t="shared" si="20"/>
        <v>2205</v>
      </c>
      <c r="G71" s="2">
        <f t="shared" si="20"/>
        <v>10</v>
      </c>
      <c r="H71" s="2">
        <f t="shared" si="20"/>
        <v>390</v>
      </c>
      <c r="I71" s="2">
        <f t="shared" si="20"/>
        <v>0</v>
      </c>
      <c r="J71" s="2">
        <f t="shared" si="20"/>
        <v>897</v>
      </c>
      <c r="K71" s="2">
        <f t="shared" si="20"/>
        <v>644</v>
      </c>
      <c r="L71" s="2">
        <f t="shared" si="20"/>
        <v>0</v>
      </c>
      <c r="M71" s="2">
        <f t="shared" si="20"/>
        <v>0</v>
      </c>
    </row>
    <row r="72" spans="1:13" s="13" customFormat="1" ht="12.75">
      <c r="A72" s="3" t="s">
        <v>66</v>
      </c>
      <c r="C72" s="2">
        <f>+C10+C12+C14+C20+C21+C22+C42+C43+C44+C49+C54+C57+C58+C59+C60</f>
        <v>123960</v>
      </c>
      <c r="D72" s="2">
        <f>+D10+D12+D14+D20+D21+D22+D42+D43+D44+D49+D54+D57+D58+D59+D60</f>
        <v>103913</v>
      </c>
      <c r="E72" s="2">
        <f aca="true" t="shared" si="21" ref="E72:M72">+E10+E12+E14+E20+E21+E22+E42+E43+E44+E49+E54+E57+E58+E59+E60</f>
        <v>10362</v>
      </c>
      <c r="F72" s="2">
        <f t="shared" si="21"/>
        <v>1615</v>
      </c>
      <c r="G72" s="2">
        <f t="shared" si="21"/>
        <v>7</v>
      </c>
      <c r="H72" s="2">
        <f t="shared" si="21"/>
        <v>14</v>
      </c>
      <c r="I72" s="2">
        <f t="shared" si="21"/>
        <v>0</v>
      </c>
      <c r="J72" s="2">
        <f t="shared" si="21"/>
        <v>3050</v>
      </c>
      <c r="K72" s="2">
        <f t="shared" si="21"/>
        <v>224</v>
      </c>
      <c r="L72" s="2">
        <f t="shared" si="21"/>
        <v>4769</v>
      </c>
      <c r="M72" s="2">
        <f t="shared" si="21"/>
        <v>6</v>
      </c>
    </row>
    <row r="73" spans="1:13" s="13" customFormat="1" ht="12.75">
      <c r="A73" s="3" t="s">
        <v>67</v>
      </c>
      <c r="C73" s="2">
        <f>+C8+C15+C18+C28+C32+C35+C38+C45+C51+C55+C64+C67</f>
        <v>81</v>
      </c>
      <c r="D73" s="2">
        <f aca="true" t="shared" si="22" ref="D73:M73">+D8+D15+D18+D28+D32+D35+D38+D45+D51+D55+D64+D67</f>
        <v>0</v>
      </c>
      <c r="E73" s="2">
        <f t="shared" si="22"/>
        <v>42</v>
      </c>
      <c r="F73" s="2">
        <f t="shared" si="22"/>
        <v>39</v>
      </c>
      <c r="G73" s="2">
        <f t="shared" si="22"/>
        <v>0</v>
      </c>
      <c r="H73" s="2">
        <f t="shared" si="22"/>
        <v>0</v>
      </c>
      <c r="I73" s="2">
        <f t="shared" si="22"/>
        <v>0</v>
      </c>
      <c r="J73" s="2">
        <f t="shared" si="22"/>
        <v>0</v>
      </c>
      <c r="K73" s="2">
        <f t="shared" si="22"/>
        <v>0</v>
      </c>
      <c r="L73" s="2">
        <f t="shared" si="22"/>
        <v>0</v>
      </c>
      <c r="M73" s="2">
        <f t="shared" si="22"/>
        <v>0</v>
      </c>
    </row>
    <row r="74" spans="1:13" s="13" customFormat="1" ht="12.75">
      <c r="A74" s="3" t="s">
        <v>68</v>
      </c>
      <c r="C74" s="2">
        <f>+C9+C13+C16+C19+C24+C26+C29+C33+C36+C39+C41+C46+C48+C52+C56+C62+C65+C68</f>
        <v>579465</v>
      </c>
      <c r="D74" s="2">
        <f aca="true" t="shared" si="23" ref="D74:M74">+D9+D13+D16+D19+D24+D26+D29+D33+D36+D39+D41+D46+D48+D52+D56+D62+D65+D68</f>
        <v>473252</v>
      </c>
      <c r="E74" s="2">
        <f t="shared" si="23"/>
        <v>62334</v>
      </c>
      <c r="F74" s="2">
        <f t="shared" si="23"/>
        <v>7702</v>
      </c>
      <c r="G74" s="2">
        <f t="shared" si="23"/>
        <v>67</v>
      </c>
      <c r="H74" s="2">
        <f t="shared" si="23"/>
        <v>2125</v>
      </c>
      <c r="I74" s="2">
        <f t="shared" si="23"/>
        <v>3</v>
      </c>
      <c r="J74" s="2">
        <f t="shared" si="23"/>
        <v>7969</v>
      </c>
      <c r="K74" s="2">
        <f t="shared" si="23"/>
        <v>7448</v>
      </c>
      <c r="L74" s="2">
        <f t="shared" si="23"/>
        <v>18558</v>
      </c>
      <c r="M74" s="2">
        <f t="shared" si="23"/>
        <v>7</v>
      </c>
    </row>
    <row r="75" spans="3:13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ht="12.75">
      <c r="A76" s="3"/>
    </row>
    <row r="77" ht="12.75">
      <c r="A77" s="3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2012-12-11T21:51:55Z</cp:lastPrinted>
  <dcterms:created xsi:type="dcterms:W3CDTF">2012-12-10T20:07:34Z</dcterms:created>
  <dcterms:modified xsi:type="dcterms:W3CDTF">2015-10-29T18:51:26Z</dcterms:modified>
  <cp:category/>
  <cp:version/>
  <cp:contentType/>
  <cp:contentStatus/>
</cp:coreProperties>
</file>